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95" windowHeight="12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<sst xmlns="http://schemas.openxmlformats.org/spreadsheetml/2006/main" count="37" uniqueCount="30">
  <si>
    <t>Diametrul conductei</t>
  </si>
  <si>
    <t>D</t>
  </si>
  <si>
    <t>inch</t>
  </si>
  <si>
    <t>DELTAh[m_col_H2O]</t>
  </si>
  <si>
    <t>radical(DELTA_h)</t>
  </si>
  <si>
    <t>Qmas [m3/s]</t>
  </si>
  <si>
    <t>Raportul sectiunilor</t>
  </si>
  <si>
    <t>A1/A2</t>
  </si>
  <si>
    <t>Diferenta de presiune hidrostatica</t>
  </si>
  <si>
    <t>delta_h</t>
  </si>
  <si>
    <t>cm_col_Hg</t>
  </si>
  <si>
    <t>Densitate mercur</t>
  </si>
  <si>
    <t>ro_Hg</t>
  </si>
  <si>
    <t>g/cm3</t>
  </si>
  <si>
    <t>Acceleratia gravitationala</t>
  </si>
  <si>
    <t>g</t>
  </si>
  <si>
    <t>m/s2</t>
  </si>
  <si>
    <t xml:space="preserve">Constanta </t>
  </si>
  <si>
    <t>m</t>
  </si>
  <si>
    <t>Suprafata sectiunii 1</t>
  </si>
  <si>
    <t>A1</t>
  </si>
  <si>
    <t>m2</t>
  </si>
  <si>
    <t>Coeficientul de corectie</t>
  </si>
  <si>
    <t>adimensional</t>
  </si>
  <si>
    <t>Debitul real</t>
  </si>
  <si>
    <t>m3/s</t>
  </si>
  <si>
    <t>REPREZENTARI GRAFICE</t>
  </si>
  <si>
    <t>x</t>
  </si>
  <si>
    <t>y</t>
  </si>
  <si>
    <t>IN  SISTEMUL DE REFERINTA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</si>
</sst>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/>
    </xf>
    <xf numFmtId="164" fontId="0" fillId="0" borderId="0" xfId="0" applyNumberFormat="1" applyAlignment="1">
      <alignment/>
    </xf>
    <xf numFmtId="0" fontId="39" fillId="33" borderId="12" xfId="0" applyFont="1" applyFill="1" applyBorder="1" applyAlignment="1">
      <alignment/>
    </xf>
    <xf numFmtId="164" fontId="39" fillId="33" borderId="13" xfId="0" applyNumberFormat="1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0" fontId="0" fillId="34" borderId="14" xfId="0" applyFill="1" applyBorder="1" applyAlignment="1">
      <alignment/>
    </xf>
    <xf numFmtId="164" fontId="0" fillId="34" borderId="15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0" fontId="37" fillId="34" borderId="18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 horizontal="right"/>
    </xf>
    <xf numFmtId="0" fontId="0" fillId="34" borderId="21" xfId="0" applyFill="1" applyBorder="1" applyAlignment="1">
      <alignment horizontal="right"/>
    </xf>
    <xf numFmtId="0" fontId="37" fillId="34" borderId="19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164" fontId="0" fillId="34" borderId="22" xfId="0" applyNumberFormat="1" applyFill="1" applyBorder="1" applyAlignment="1">
      <alignment/>
    </xf>
    <xf numFmtId="164" fontId="0" fillId="34" borderId="23" xfId="0" applyNumberFormat="1" applyFill="1" applyBorder="1" applyAlignment="1">
      <alignment/>
    </xf>
    <xf numFmtId="0" fontId="0" fillId="34" borderId="24" xfId="0" applyFill="1" applyBorder="1" applyAlignment="1">
      <alignment/>
    </xf>
    <xf numFmtId="164" fontId="0" fillId="34" borderId="25" xfId="0" applyNumberFormat="1" applyFill="1" applyBorder="1" applyAlignment="1">
      <alignment/>
    </xf>
    <xf numFmtId="164" fontId="0" fillId="34" borderId="26" xfId="0" applyNumberForma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165" fontId="0" fillId="34" borderId="23" xfId="0" applyNumberFormat="1" applyFill="1" applyBorder="1" applyAlignment="1">
      <alignment/>
    </xf>
    <xf numFmtId="165" fontId="0" fillId="34" borderId="26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"/>
          <c:w val="0.95375"/>
          <c:h val="0.91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'[1]A_VENTURI_FINAL'!$G$1</c:f>
              <c:strCache>
                <c:ptCount val="1"/>
                <c:pt idx="0">
                  <c:v>Qmas [m3/s]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y = 0.048x
R² = 0.977</a:t>
                    </a:r>
                  </a:p>
                </c:rich>
              </c:tx>
              <c:numFmt formatCode="General"/>
              <c:spPr>
                <a:noFill/>
                <a:ln w="3175">
                  <a:solidFill>
                    <a:srgbClr val="000000"/>
                  </a:solidFill>
                  <a:prstDash val="dash"/>
                </a:ln>
              </c:spPr>
            </c:trendlineLbl>
          </c:trendline>
          <c:xVal>
            <c:numRef>
              <c:f>'[1]A_VENTURI_FINAL'!$F$2:$F$21</c:f>
              <c:numCache>
                <c:ptCount val="20"/>
                <c:pt idx="0">
                  <c:v>0.31622776601683794</c:v>
                </c:pt>
                <c:pt idx="1">
                  <c:v>0.4472135954999579</c:v>
                </c:pt>
                <c:pt idx="2">
                  <c:v>0.5477225575051661</c:v>
                </c:pt>
                <c:pt idx="3">
                  <c:v>0.6324555320336759</c:v>
                </c:pt>
                <c:pt idx="4">
                  <c:v>0.7071067811865476</c:v>
                </c:pt>
                <c:pt idx="5">
                  <c:v>0.7745966692414834</c:v>
                </c:pt>
                <c:pt idx="6">
                  <c:v>0.8366600265340756</c:v>
                </c:pt>
                <c:pt idx="7">
                  <c:v>0.8944271909999159</c:v>
                </c:pt>
                <c:pt idx="8">
                  <c:v>0.9486832980505138</c:v>
                </c:pt>
                <c:pt idx="9">
                  <c:v>1</c:v>
                </c:pt>
                <c:pt idx="10">
                  <c:v>1.0488088481701516</c:v>
                </c:pt>
                <c:pt idx="11">
                  <c:v>1.0954451150103321</c:v>
                </c:pt>
                <c:pt idx="12">
                  <c:v>1.140175425099138</c:v>
                </c:pt>
                <c:pt idx="13">
                  <c:v>1.1832159566199232</c:v>
                </c:pt>
                <c:pt idx="14">
                  <c:v>1.224744871391589</c:v>
                </c:pt>
                <c:pt idx="15">
                  <c:v>1.2649110640673518</c:v>
                </c:pt>
                <c:pt idx="16">
                  <c:v>1.3038404810405297</c:v>
                </c:pt>
                <c:pt idx="17">
                  <c:v>1.3416407864998738</c:v>
                </c:pt>
                <c:pt idx="18">
                  <c:v>1.378404875209022</c:v>
                </c:pt>
                <c:pt idx="19">
                  <c:v>1.4142135623730951</c:v>
                </c:pt>
              </c:numCache>
            </c:numRef>
          </c:xVal>
          <c:yVal>
            <c:numRef>
              <c:f>'[1]A_VENTURI_FINAL'!$G$2:$G$21</c:f>
              <c:numCache>
                <c:ptCount val="20"/>
                <c:pt idx="0">
                  <c:v>0.0155</c:v>
                </c:pt>
                <c:pt idx="1">
                  <c:v>0.022</c:v>
                </c:pt>
                <c:pt idx="2">
                  <c:v>0.03</c:v>
                </c:pt>
                <c:pt idx="3">
                  <c:v>0.0311</c:v>
                </c:pt>
                <c:pt idx="4">
                  <c:v>0.033</c:v>
                </c:pt>
                <c:pt idx="5">
                  <c:v>0.0381</c:v>
                </c:pt>
                <c:pt idx="6">
                  <c:v>0.0412</c:v>
                </c:pt>
                <c:pt idx="7">
                  <c:v>0.04</c:v>
                </c:pt>
                <c:pt idx="8">
                  <c:v>0.0467</c:v>
                </c:pt>
                <c:pt idx="9">
                  <c:v>0.051</c:v>
                </c:pt>
                <c:pt idx="10">
                  <c:v>0.05</c:v>
                </c:pt>
                <c:pt idx="11">
                  <c:v>0.0539</c:v>
                </c:pt>
                <c:pt idx="12">
                  <c:v>0.057</c:v>
                </c:pt>
                <c:pt idx="13">
                  <c:v>0.057</c:v>
                </c:pt>
                <c:pt idx="14">
                  <c:v>0.058</c:v>
                </c:pt>
                <c:pt idx="15">
                  <c:v>0.063</c:v>
                </c:pt>
                <c:pt idx="16">
                  <c:v>0.067</c:v>
                </c:pt>
                <c:pt idx="17">
                  <c:v>0.066</c:v>
                </c:pt>
                <c:pt idx="18">
                  <c:v>0.06</c:v>
                </c:pt>
                <c:pt idx="19">
                  <c:v>0.0696</c:v>
                </c:pt>
              </c:numCache>
            </c:numRef>
          </c:yVal>
          <c:smooth val="0"/>
        </c:ser>
        <c:ser>
          <c:idx val="1"/>
          <c:order val="1"/>
          <c:tx>
            <c:v>Qreal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'[1]A_VENTURI_FINAL'!$C$14</c:f>
              <c:numCache>
                <c:ptCount val="1"/>
                <c:pt idx="0">
                  <c:v>1.3482803046844525</c:v>
                </c:pt>
              </c:numCache>
            </c:numRef>
          </c:xVal>
          <c:yVal>
            <c:numRef>
              <c:f>'[1]A_VENTURI_FINAL'!$C$12</c:f>
              <c:numCache>
                <c:ptCount val="1"/>
                <c:pt idx="0">
                  <c:v>0.06471745462485372</c:v>
                </c:pt>
              </c:numCache>
            </c:numRef>
          </c:yVal>
          <c:smooth val="0"/>
        </c:ser>
        <c:ser>
          <c:idx val="2"/>
          <c:order val="2"/>
          <c:tx>
            <c:v>rad_dh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'[1]A_VENTURI_FINAL'!$C$16:$C$17</c:f>
              <c:numCache>
                <c:ptCount val="2"/>
                <c:pt idx="0">
                  <c:v>1.3482803046844525</c:v>
                </c:pt>
                <c:pt idx="1">
                  <c:v>1.3482803046844525</c:v>
                </c:pt>
              </c:numCache>
            </c:numRef>
          </c:xVal>
          <c:yVal>
            <c:numRef>
              <c:f>'[1]A_VENTURI_FINAL'!$D$16:$D$17</c:f>
              <c:numCache>
                <c:ptCount val="2"/>
                <c:pt idx="0">
                  <c:v>0.06471745462485372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Qreal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'[1]A_VENTURI_FINAL'!$C$19:$C$20</c:f>
              <c:numCache>
                <c:ptCount val="2"/>
                <c:pt idx="0">
                  <c:v>1.3482803046844525</c:v>
                </c:pt>
                <c:pt idx="1">
                  <c:v>0</c:v>
                </c:pt>
              </c:numCache>
            </c:numRef>
          </c:xVal>
          <c:yVal>
            <c:numRef>
              <c:f>'[1]A_VENTURI_FINAL'!$D$19:$D$20</c:f>
              <c:numCache>
                <c:ptCount val="2"/>
                <c:pt idx="0">
                  <c:v>0.06471745462485372</c:v>
                </c:pt>
                <c:pt idx="1">
                  <c:v>0.06471745462485372</c:v>
                </c:pt>
              </c:numCache>
            </c:numRef>
          </c:yVal>
          <c:smooth val="0"/>
        </c:ser>
        <c:axId val="11713228"/>
        <c:axId val="38310189"/>
      </c:scatterChart>
      <c:valAx>
        <c:axId val="11713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RADICAL(DELTA_h[m_col_H2O])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10189"/>
        <c:crosses val="autoZero"/>
        <c:crossBetween val="midCat"/>
        <c:dispUnits/>
      </c:valAx>
      <c:valAx>
        <c:axId val="38310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Qmas[mc/s]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13228"/>
        <c:crosses val="autoZero"/>
        <c:crossBetween val="midCat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5.w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0.104</cdr:y>
    </cdr:from>
    <cdr:to>
      <cdr:x>0.30125</cdr:x>
      <cdr:y>0.17825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428625"/>
          <a:ext cx="762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66675</xdr:rowOff>
    </xdr:from>
    <xdr:to>
      <xdr:col>16</xdr:col>
      <xdr:colOff>47625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7829550" y="66675"/>
        <a:ext cx="5334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ATE%20APLICATIILE_2020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2_GAMA "/>
      <sheetName val="A3_REGIM CURGERE"/>
      <sheetName val="A4_HIDROSTATICA-FLUIDE IMISC"/>
      <sheetName val="A4b"/>
      <sheetName val="A5_PRESIUNI PE BARAJ"/>
      <sheetName val="A5b"/>
      <sheetName val="A6_PRESIUNE PE CONDUCTA"/>
      <sheetName val="A7_MODEL STOKES"/>
      <sheetName val="A8_FISURI&amp;CONDUCTE"/>
      <sheetName val="A9_Conducta &quot;PERFORATA&quot;"/>
      <sheetName val="A10_COLMATARE LAC"/>
      <sheetName val="A_venturi"/>
      <sheetName val="A_VENTURI_FINAL"/>
    </sheetNames>
    <sheetDataSet>
      <sheetData sheetId="12">
        <row r="1">
          <cell r="G1" t="str">
            <v>Qmas [m3/s]</v>
          </cell>
        </row>
        <row r="2">
          <cell r="F2">
            <v>0.31622776601683794</v>
          </cell>
          <cell r="G2">
            <v>0.0155</v>
          </cell>
        </row>
        <row r="3">
          <cell r="F3">
            <v>0.4472135954999579</v>
          </cell>
          <cell r="G3">
            <v>0.022</v>
          </cell>
        </row>
        <row r="4">
          <cell r="F4">
            <v>0.5477225575051661</v>
          </cell>
          <cell r="G4">
            <v>0.03</v>
          </cell>
        </row>
        <row r="5">
          <cell r="F5">
            <v>0.6324555320336759</v>
          </cell>
          <cell r="G5">
            <v>0.0311</v>
          </cell>
        </row>
        <row r="6">
          <cell r="F6">
            <v>0.7071067811865476</v>
          </cell>
          <cell r="G6">
            <v>0.033</v>
          </cell>
        </row>
        <row r="7">
          <cell r="F7">
            <v>0.7745966692414834</v>
          </cell>
          <cell r="G7">
            <v>0.0381</v>
          </cell>
        </row>
        <row r="8">
          <cell r="F8">
            <v>0.8366600265340756</v>
          </cell>
          <cell r="G8">
            <v>0.0412</v>
          </cell>
        </row>
        <row r="9">
          <cell r="F9">
            <v>0.8944271909999159</v>
          </cell>
          <cell r="G9">
            <v>0.04</v>
          </cell>
        </row>
        <row r="10">
          <cell r="F10">
            <v>0.9486832980505138</v>
          </cell>
          <cell r="G10">
            <v>0.0467</v>
          </cell>
        </row>
        <row r="11">
          <cell r="F11">
            <v>1</v>
          </cell>
          <cell r="G11">
            <v>0.051</v>
          </cell>
        </row>
        <row r="12">
          <cell r="C12">
            <v>0.06471745462485372</v>
          </cell>
          <cell r="F12">
            <v>1.0488088481701516</v>
          </cell>
          <cell r="G12">
            <v>0.05</v>
          </cell>
        </row>
        <row r="13">
          <cell r="F13">
            <v>1.0954451150103321</v>
          </cell>
          <cell r="G13">
            <v>0.0539</v>
          </cell>
        </row>
        <row r="14">
          <cell r="C14">
            <v>1.3482803046844525</v>
          </cell>
          <cell r="F14">
            <v>1.140175425099138</v>
          </cell>
          <cell r="G14">
            <v>0.057</v>
          </cell>
        </row>
        <row r="15">
          <cell r="F15">
            <v>1.1832159566199232</v>
          </cell>
          <cell r="G15">
            <v>0.057</v>
          </cell>
        </row>
        <row r="16">
          <cell r="C16">
            <v>1.3482803046844525</v>
          </cell>
          <cell r="D16">
            <v>0.06471745462485372</v>
          </cell>
          <cell r="F16">
            <v>1.224744871391589</v>
          </cell>
          <cell r="G16">
            <v>0.058</v>
          </cell>
        </row>
        <row r="17">
          <cell r="C17">
            <v>1.3482803046844525</v>
          </cell>
          <cell r="D17">
            <v>0</v>
          </cell>
          <cell r="F17">
            <v>1.2649110640673518</v>
          </cell>
          <cell r="G17">
            <v>0.063</v>
          </cell>
        </row>
        <row r="18">
          <cell r="F18">
            <v>1.3038404810405297</v>
          </cell>
          <cell r="G18">
            <v>0.067</v>
          </cell>
        </row>
        <row r="19">
          <cell r="C19">
            <v>1.3482803046844525</v>
          </cell>
          <cell r="D19">
            <v>0.06471745462485372</v>
          </cell>
          <cell r="F19">
            <v>1.3416407864998738</v>
          </cell>
          <cell r="G19">
            <v>0.066</v>
          </cell>
        </row>
        <row r="20">
          <cell r="C20">
            <v>0</v>
          </cell>
          <cell r="D20">
            <v>0.06471745462485372</v>
          </cell>
          <cell r="F20">
            <v>1.378404875209022</v>
          </cell>
          <cell r="G20">
            <v>0.06</v>
          </cell>
        </row>
        <row r="21">
          <cell r="F21">
            <v>1.4142135623730951</v>
          </cell>
          <cell r="G21">
            <v>0.0696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P30" sqref="P30"/>
    </sheetView>
  </sheetViews>
  <sheetFormatPr defaultColWidth="9.140625" defaultRowHeight="15"/>
  <cols>
    <col min="1" max="1" width="32.00390625" style="0" bestFit="1" customWidth="1"/>
    <col min="4" max="4" width="16.57421875" style="0" bestFit="1" customWidth="1"/>
    <col min="5" max="5" width="19.28125" style="0" bestFit="1" customWidth="1"/>
    <col min="6" max="6" width="16.00390625" style="0" bestFit="1" customWidth="1"/>
    <col min="7" max="7" width="12.28125" style="0" bestFit="1" customWidth="1"/>
  </cols>
  <sheetData>
    <row r="1" spans="1:7" ht="15">
      <c r="A1" t="s">
        <v>0</v>
      </c>
      <c r="B1" s="1" t="s">
        <v>1</v>
      </c>
      <c r="C1" s="2">
        <v>10</v>
      </c>
      <c r="D1" t="s">
        <v>2</v>
      </c>
      <c r="E1" s="3" t="s">
        <v>3</v>
      </c>
      <c r="F1" s="3" t="s">
        <v>4</v>
      </c>
      <c r="G1" s="3" t="s">
        <v>5</v>
      </c>
    </row>
    <row r="2" spans="1:7" ht="15">
      <c r="A2" t="s">
        <v>6</v>
      </c>
      <c r="B2" s="1" t="s">
        <v>7</v>
      </c>
      <c r="C2" s="2">
        <v>4</v>
      </c>
      <c r="E2" s="3">
        <v>0.1</v>
      </c>
      <c r="F2" s="4">
        <f>SQRT(E2)</f>
        <v>0.31622776601683794</v>
      </c>
      <c r="G2" s="4">
        <v>0.0155</v>
      </c>
    </row>
    <row r="3" spans="1:7" ht="15">
      <c r="A3" t="s">
        <v>8</v>
      </c>
      <c r="B3" s="1" t="s">
        <v>9</v>
      </c>
      <c r="C3" s="2">
        <v>13.42</v>
      </c>
      <c r="D3" t="s">
        <v>10</v>
      </c>
      <c r="E3" s="3">
        <v>0.2</v>
      </c>
      <c r="F3" s="4">
        <f aca="true" t="shared" si="0" ref="F3:F21">SQRT(E3)</f>
        <v>0.4472135954999579</v>
      </c>
      <c r="G3" s="4">
        <v>0.022</v>
      </c>
    </row>
    <row r="4" spans="1:7" ht="15">
      <c r="A4" t="s">
        <v>11</v>
      </c>
      <c r="B4" s="1" t="s">
        <v>12</v>
      </c>
      <c r="C4" s="2">
        <v>13545.9</v>
      </c>
      <c r="D4" t="s">
        <v>13</v>
      </c>
      <c r="E4" s="3">
        <v>0.3</v>
      </c>
      <c r="F4" s="4">
        <f t="shared" si="0"/>
        <v>0.5477225575051661</v>
      </c>
      <c r="G4" s="4">
        <v>0.03</v>
      </c>
    </row>
    <row r="5" spans="1:7" ht="15.75" thickBot="1">
      <c r="A5" t="s">
        <v>14</v>
      </c>
      <c r="B5" s="1" t="s">
        <v>15</v>
      </c>
      <c r="C5" s="2">
        <v>9.81</v>
      </c>
      <c r="D5" t="s">
        <v>16</v>
      </c>
      <c r="E5" s="3">
        <v>0.4</v>
      </c>
      <c r="F5" s="4">
        <f t="shared" si="0"/>
        <v>0.6324555320336759</v>
      </c>
      <c r="G5" s="4">
        <v>0.0311</v>
      </c>
    </row>
    <row r="6" spans="1:7" ht="19.5" thickBot="1">
      <c r="A6" s="5" t="s">
        <v>17</v>
      </c>
      <c r="B6" s="6"/>
      <c r="C6" s="7">
        <v>0.048</v>
      </c>
      <c r="E6" s="3">
        <v>0.5</v>
      </c>
      <c r="F6" s="4">
        <f t="shared" si="0"/>
        <v>0.7071067811865476</v>
      </c>
      <c r="G6" s="4">
        <v>0.033</v>
      </c>
    </row>
    <row r="7" spans="1:7" ht="15">
      <c r="A7">
        <v>1</v>
      </c>
      <c r="B7" s="1" t="s">
        <v>2</v>
      </c>
      <c r="C7" s="8">
        <v>0.0254</v>
      </c>
      <c r="D7" t="s">
        <v>18</v>
      </c>
      <c r="E7" s="3">
        <v>0.6</v>
      </c>
      <c r="F7" s="4">
        <f t="shared" si="0"/>
        <v>0.7745966692414834</v>
      </c>
      <c r="G7" s="4">
        <v>0.0381</v>
      </c>
    </row>
    <row r="8" spans="1:7" ht="15">
      <c r="A8" t="s">
        <v>0</v>
      </c>
      <c r="B8" s="1" t="s">
        <v>1</v>
      </c>
      <c r="C8" s="8">
        <f>C1*C7</f>
        <v>0.254</v>
      </c>
      <c r="D8" t="s">
        <v>18</v>
      </c>
      <c r="E8" s="3">
        <v>0.7</v>
      </c>
      <c r="F8" s="4">
        <f t="shared" si="0"/>
        <v>0.8366600265340756</v>
      </c>
      <c r="G8" s="4">
        <v>0.0412</v>
      </c>
    </row>
    <row r="9" spans="1:7" ht="15.75" thickBot="1">
      <c r="A9" t="s">
        <v>19</v>
      </c>
      <c r="B9" s="1" t="s">
        <v>20</v>
      </c>
      <c r="C9" s="8">
        <f>PI()*C8^2/4</f>
        <v>0.05067074790974978</v>
      </c>
      <c r="D9" t="s">
        <v>21</v>
      </c>
      <c r="E9" s="3">
        <v>0.8</v>
      </c>
      <c r="F9" s="4">
        <f t="shared" si="0"/>
        <v>0.8944271909999159</v>
      </c>
      <c r="G9" s="4">
        <v>0.04</v>
      </c>
    </row>
    <row r="10" spans="1:7" ht="19.5" thickBot="1">
      <c r="A10" s="5" t="s">
        <v>22</v>
      </c>
      <c r="B10" s="9"/>
      <c r="C10" s="10">
        <f>C6/(C9*SQRT(2*C5/(C2^2-1)))</f>
        <v>0.8282854849846126</v>
      </c>
      <c r="D10" s="11" t="s">
        <v>23</v>
      </c>
      <c r="E10" s="3">
        <v>0.9</v>
      </c>
      <c r="F10" s="4">
        <f t="shared" si="0"/>
        <v>0.9486832980505138</v>
      </c>
      <c r="G10" s="4">
        <v>0.0467</v>
      </c>
    </row>
    <row r="11" spans="1:7" ht="15.75" thickBot="1">
      <c r="A11" t="s">
        <v>8</v>
      </c>
      <c r="C11" s="8">
        <f>C4/1000*C3/100</f>
        <v>1.81785978</v>
      </c>
      <c r="D11" s="12"/>
      <c r="E11" s="3">
        <v>1</v>
      </c>
      <c r="F11" s="4">
        <f t="shared" si="0"/>
        <v>1</v>
      </c>
      <c r="G11" s="4">
        <v>0.051</v>
      </c>
    </row>
    <row r="12" spans="1:7" ht="19.5" thickBot="1">
      <c r="A12" s="5" t="s">
        <v>24</v>
      </c>
      <c r="B12" s="9"/>
      <c r="C12" s="10">
        <f>C10*C9*SQRT(2*C5*C11/(C2^2-1))</f>
        <v>0.06471745462485372</v>
      </c>
      <c r="D12" s="13" t="s">
        <v>25</v>
      </c>
      <c r="E12" s="3">
        <v>1.1</v>
      </c>
      <c r="F12" s="4">
        <f t="shared" si="0"/>
        <v>1.0488088481701516</v>
      </c>
      <c r="G12" s="4">
        <v>0.05</v>
      </c>
    </row>
    <row r="13" spans="5:7" ht="15.75" thickBot="1">
      <c r="E13" s="3">
        <v>1.2</v>
      </c>
      <c r="F13" s="4">
        <f t="shared" si="0"/>
        <v>1.0954451150103321</v>
      </c>
      <c r="G13" s="4">
        <v>0.0539</v>
      </c>
    </row>
    <row r="14" spans="2:7" ht="15.75" thickBot="1">
      <c r="B14" s="14"/>
      <c r="C14" s="15">
        <f>SQRT(C11)</f>
        <v>1.3482803046844525</v>
      </c>
      <c r="D14" s="16"/>
      <c r="E14" s="17">
        <v>1.3</v>
      </c>
      <c r="F14" s="4">
        <f t="shared" si="0"/>
        <v>1.140175425099138</v>
      </c>
      <c r="G14" s="4">
        <v>0.057</v>
      </c>
    </row>
    <row r="15" spans="1:7" ht="15.75" thickBot="1">
      <c r="A15" s="18" t="s">
        <v>26</v>
      </c>
      <c r="B15" s="19"/>
      <c r="C15" s="20" t="s">
        <v>27</v>
      </c>
      <c r="D15" s="21" t="s">
        <v>28</v>
      </c>
      <c r="E15" s="17">
        <v>1.4</v>
      </c>
      <c r="F15" s="4">
        <f t="shared" si="0"/>
        <v>1.1832159566199232</v>
      </c>
      <c r="G15" s="4">
        <v>0.057</v>
      </c>
    </row>
    <row r="16" spans="1:7" ht="15">
      <c r="A16" s="22" t="s">
        <v>29</v>
      </c>
      <c r="B16" s="23"/>
      <c r="C16" s="24">
        <f>C14</f>
        <v>1.3482803046844525</v>
      </c>
      <c r="D16" s="25">
        <f>C12</f>
        <v>0.06471745462485372</v>
      </c>
      <c r="E16" s="17">
        <v>1.5</v>
      </c>
      <c r="F16" s="4">
        <f t="shared" si="0"/>
        <v>1.224744871391589</v>
      </c>
      <c r="G16" s="4">
        <v>0.058</v>
      </c>
    </row>
    <row r="17" spans="1:7" ht="15.75" thickBot="1">
      <c r="A17" s="19"/>
      <c r="B17" s="26"/>
      <c r="C17" s="27">
        <f>C14</f>
        <v>1.3482803046844525</v>
      </c>
      <c r="D17" s="28">
        <v>0</v>
      </c>
      <c r="E17" s="17">
        <v>1.6</v>
      </c>
      <c r="F17" s="4">
        <f t="shared" si="0"/>
        <v>1.2649110640673518</v>
      </c>
      <c r="G17" s="4">
        <v>0.063</v>
      </c>
    </row>
    <row r="18" spans="1:7" ht="15.75" thickBot="1">
      <c r="A18" s="29"/>
      <c r="B18" s="19"/>
      <c r="C18" s="20" t="s">
        <v>27</v>
      </c>
      <c r="D18" s="20" t="s">
        <v>28</v>
      </c>
      <c r="E18" s="17">
        <v>1.7</v>
      </c>
      <c r="F18" s="4">
        <f t="shared" si="0"/>
        <v>1.3038404810405297</v>
      </c>
      <c r="G18" s="4">
        <v>0.067</v>
      </c>
    </row>
    <row r="19" spans="1:7" ht="15.75" thickBot="1">
      <c r="A19" s="30"/>
      <c r="B19" s="23"/>
      <c r="C19" s="24">
        <f>C17</f>
        <v>1.3482803046844525</v>
      </c>
      <c r="D19" s="31">
        <f>C12</f>
        <v>0.06471745462485372</v>
      </c>
      <c r="E19" s="17">
        <v>1.8</v>
      </c>
      <c r="F19" s="4">
        <f t="shared" si="0"/>
        <v>1.3416407864998738</v>
      </c>
      <c r="G19" s="4">
        <v>0.066</v>
      </c>
    </row>
    <row r="20" spans="2:7" ht="15.75" thickBot="1">
      <c r="B20" s="26"/>
      <c r="C20" s="27">
        <v>0</v>
      </c>
      <c r="D20" s="32">
        <f>D19</f>
        <v>0.06471745462485372</v>
      </c>
      <c r="E20" s="17">
        <v>1.9</v>
      </c>
      <c r="F20" s="4">
        <f t="shared" si="0"/>
        <v>1.378404875209022</v>
      </c>
      <c r="G20" s="4">
        <v>0.06</v>
      </c>
    </row>
    <row r="21" spans="5:7" ht="15">
      <c r="E21" s="3">
        <v>2</v>
      </c>
      <c r="F21" s="4">
        <f t="shared" si="0"/>
        <v>1.4142135623730951</v>
      </c>
      <c r="G21" s="4">
        <v>0.0696</v>
      </c>
    </row>
  </sheetData>
  <sheetProtection/>
  <printOptions/>
  <pageMargins left="0.7" right="0.7" top="0.75" bottom="0.75" header="0.3" footer="0.3"/>
  <pageSetup orientation="portrait" paperSize="9"/>
  <drawing r:id="rId13"/>
  <legacyDrawing r:id="rId12"/>
  <oleObjects>
    <oleObject progId="Equation.3" shapeId="15379237" r:id="rId1"/>
    <oleObject progId="Equation.3" shapeId="15379236" r:id="rId2"/>
    <oleObject progId="Equation.3" shapeId="15379235" r:id="rId3"/>
    <oleObject progId="Equation.3" shapeId="15379234" r:id="rId4"/>
    <oleObject progId="Equation.3" shapeId="15379233" r:id="rId5"/>
    <oleObject progId="Equation.3" shapeId="15379232" r:id="rId6"/>
    <oleObject progId="Equation.3" shapeId="15379231" r:id="rId7"/>
    <oleObject progId="Equation.3" shapeId="15379230" r:id="rId8"/>
    <oleObject progId="Equation.3" shapeId="15379229" r:id="rId9"/>
    <oleObject progId="Equation.3" shapeId="15379228" r:id="rId10"/>
    <oleObject progId="Equation.3" shapeId="15379227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2020-04-02T06:08:53Z</dcterms:created>
  <dcterms:modified xsi:type="dcterms:W3CDTF">2020-04-02T06:12:07Z</dcterms:modified>
  <cp:category/>
  <cp:version/>
  <cp:contentType/>
  <cp:contentStatus/>
</cp:coreProperties>
</file>