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<sst xmlns="http://schemas.openxmlformats.org/spreadsheetml/2006/main" count="91" uniqueCount="58">
  <si>
    <t>PARAMETRU</t>
  </si>
  <si>
    <t>SIMBOL</t>
  </si>
  <si>
    <t>U.M.</t>
  </si>
  <si>
    <t>VALOARE</t>
  </si>
  <si>
    <r>
      <t>Tabelul.4.1.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K=f(D)</t>
    </r>
  </si>
  <si>
    <t>Cota nivelului maxim in lac</t>
  </si>
  <si>
    <t>C0</t>
  </si>
  <si>
    <t>m</t>
  </si>
  <si>
    <t>D[mm]</t>
  </si>
  <si>
    <t>K[litri/sec]</t>
  </si>
  <si>
    <t>Succesiunea prelucrarilor</t>
  </si>
  <si>
    <t xml:space="preserve">Cota la sorbul conductei 1 </t>
  </si>
  <si>
    <t>C1</t>
  </si>
  <si>
    <t>mm</t>
  </si>
  <si>
    <t xml:space="preserve">Cota bifircatiei conductei 1 </t>
  </si>
  <si>
    <t>C123</t>
  </si>
  <si>
    <t>litri/sec</t>
  </si>
  <si>
    <t>Cota la capatul conductei 2</t>
  </si>
  <si>
    <t>C2</t>
  </si>
  <si>
    <t>X0</t>
  </si>
  <si>
    <t>Cota la capatul conductei 3</t>
  </si>
  <si>
    <t>C3</t>
  </si>
  <si>
    <t>L1Y</t>
  </si>
  <si>
    <t>Proiectia conductei 1 pe orizontala</t>
  </si>
  <si>
    <t>L1</t>
  </si>
  <si>
    <t>X1</t>
  </si>
  <si>
    <t>H1</t>
  </si>
  <si>
    <t xml:space="preserve">Proiectia conductei 2 pe orizontala </t>
  </si>
  <si>
    <t>X1+X2</t>
  </si>
  <si>
    <t>X2+X3</t>
  </si>
  <si>
    <t>K2</t>
  </si>
  <si>
    <t>Diametrul conductei 2</t>
  </si>
  <si>
    <t>D2</t>
  </si>
  <si>
    <t>H2</t>
  </si>
  <si>
    <t>Diametrul conductei 3</t>
  </si>
  <si>
    <t>D3</t>
  </si>
  <si>
    <t>L2_X</t>
  </si>
  <si>
    <t>L2_Y</t>
  </si>
  <si>
    <t>L2</t>
  </si>
  <si>
    <t>Q2</t>
  </si>
  <si>
    <t>K3</t>
  </si>
  <si>
    <t>L3_1_X</t>
  </si>
  <si>
    <t>L3_1_Y</t>
  </si>
  <si>
    <t>L3_1</t>
  </si>
  <si>
    <t>L3_2</t>
  </si>
  <si>
    <t>L3</t>
  </si>
  <si>
    <t>H3</t>
  </si>
  <si>
    <t>Q3</t>
  </si>
  <si>
    <t>Q2+Q3</t>
  </si>
  <si>
    <t>K1_corect</t>
  </si>
  <si>
    <t>Proiectie tronson 3.2. pe orizontala</t>
  </si>
  <si>
    <t>Proiectia  tronsonului 3.1 pe orizontala</t>
  </si>
  <si>
    <t>D1_corect</t>
  </si>
  <si>
    <t>D1_fals</t>
  </si>
  <si>
    <t>Q1_corect (pentru D1_corect)</t>
  </si>
  <si>
    <t>K1_fals (calculat cu D2)</t>
  </si>
  <si>
    <t>Q1_fals (calculat cu D2)</t>
  </si>
  <si>
    <t>PRINCIPIUL CONSERVARII ENERGIEI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</si>
</sst>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"/>
      <family val="2"/>
    </font>
    <font>
      <b/>
      <sz val="20"/>
      <color indexed="8"/>
      <name val="Calibri"/>
      <family val="0"/>
    </font>
    <font>
      <b/>
      <vertAlign val="superscript"/>
      <sz val="20"/>
      <color indexed="8"/>
      <name val="Calibri"/>
      <family val="0"/>
    </font>
    <font>
      <b/>
      <i/>
      <sz val="11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8" fillId="34" borderId="10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6" fillId="35" borderId="13" xfId="0" applyFont="1" applyFill="1" applyBorder="1" applyAlignment="1">
      <alignment/>
    </xf>
    <xf numFmtId="0" fontId="46" fillId="35" borderId="14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35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20" xfId="0" applyFont="1" applyFill="1" applyBorder="1" applyAlignment="1">
      <alignment/>
    </xf>
    <xf numFmtId="0" fontId="49" fillId="35" borderId="21" xfId="0" applyFont="1" applyFill="1" applyBorder="1" applyAlignment="1">
      <alignment/>
    </xf>
    <xf numFmtId="0" fontId="49" fillId="35" borderId="22" xfId="0" applyFont="1" applyFill="1" applyBorder="1" applyAlignment="1">
      <alignment/>
    </xf>
    <xf numFmtId="0" fontId="0" fillId="22" borderId="19" xfId="0" applyFill="1" applyBorder="1" applyAlignment="1">
      <alignment/>
    </xf>
    <xf numFmtId="2" fontId="50" fillId="37" borderId="12" xfId="0" applyNumberFormat="1" applyFont="1" applyFill="1" applyBorder="1" applyAlignment="1">
      <alignment horizontal="right" vertical="center" wrapText="1"/>
    </xf>
    <xf numFmtId="2" fontId="50" fillId="36" borderId="12" xfId="0" applyNumberFormat="1" applyFont="1" applyFill="1" applyBorder="1" applyAlignment="1">
      <alignment horizontal="right" vertical="center" wrapText="1"/>
    </xf>
    <xf numFmtId="2" fontId="50" fillId="34" borderId="12" xfId="0" applyNumberFormat="1" applyFont="1" applyFill="1" applyBorder="1" applyAlignment="1">
      <alignment horizontal="right" vertical="center" wrapText="1"/>
    </xf>
    <xf numFmtId="2" fontId="50" fillId="37" borderId="10" xfId="0" applyNumberFormat="1" applyFont="1" applyFill="1" applyBorder="1" applyAlignment="1">
      <alignment horizontal="right" vertical="center" wrapText="1"/>
    </xf>
    <xf numFmtId="2" fontId="0" fillId="35" borderId="2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6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2" fontId="49" fillId="35" borderId="10" xfId="0" applyNumberFormat="1" applyFont="1" applyFill="1" applyBorder="1" applyAlignment="1">
      <alignment/>
    </xf>
    <xf numFmtId="2" fontId="49" fillId="35" borderId="24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36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2" fontId="50" fillId="36" borderId="10" xfId="0" applyNumberFormat="1" applyFont="1" applyFill="1" applyBorder="1" applyAlignment="1">
      <alignment horizontal="right" vertical="center" wrapText="1"/>
    </xf>
    <xf numFmtId="2" fontId="50" fillId="34" borderId="10" xfId="0" applyNumberFormat="1" applyFont="1" applyFill="1" applyBorder="1" applyAlignment="1">
      <alignment horizontal="right" vertical="center" wrapText="1"/>
    </xf>
    <xf numFmtId="0" fontId="49" fillId="35" borderId="23" xfId="0" applyFont="1" applyFill="1" applyBorder="1" applyAlignment="1">
      <alignment/>
    </xf>
    <xf numFmtId="2" fontId="49" fillId="35" borderId="23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51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25"/>
          <c:y val="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"/>
          <c:y val="0.16425"/>
          <c:w val="0.691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D=f(K)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D(K) = 22.44K</a:t>
                    </a:r>
                    <a:r>
                      <a:rPr lang="en-US" cap="none" sz="2000" b="1" i="0" u="none" baseline="3000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0.375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'[1]Sheet1'!$F$3:$F$27</c:f>
              <c:numCache>
                <c:ptCount val="25"/>
                <c:pt idx="0">
                  <c:v>8.46</c:v>
                </c:pt>
                <c:pt idx="1">
                  <c:v>24.94</c:v>
                </c:pt>
                <c:pt idx="2">
                  <c:v>53.72</c:v>
                </c:pt>
                <c:pt idx="3">
                  <c:v>97.4</c:v>
                </c:pt>
                <c:pt idx="4">
                  <c:v>158.4</c:v>
                </c:pt>
                <c:pt idx="5">
                  <c:v>238.9</c:v>
                </c:pt>
                <c:pt idx="6">
                  <c:v>341.1</c:v>
                </c:pt>
                <c:pt idx="7">
                  <c:v>467</c:v>
                </c:pt>
                <c:pt idx="8">
                  <c:v>618.5</c:v>
                </c:pt>
                <c:pt idx="9">
                  <c:v>1006</c:v>
                </c:pt>
                <c:pt idx="10">
                  <c:v>1517</c:v>
                </c:pt>
                <c:pt idx="11">
                  <c:v>2166</c:v>
                </c:pt>
                <c:pt idx="12">
                  <c:v>2965</c:v>
                </c:pt>
                <c:pt idx="13">
                  <c:v>3927</c:v>
                </c:pt>
                <c:pt idx="14">
                  <c:v>6386</c:v>
                </c:pt>
                <c:pt idx="15">
                  <c:v>9632</c:v>
                </c:pt>
                <c:pt idx="16">
                  <c:v>11580</c:v>
                </c:pt>
                <c:pt idx="17">
                  <c:v>13750</c:v>
                </c:pt>
                <c:pt idx="18">
                  <c:v>18830</c:v>
                </c:pt>
                <c:pt idx="19">
                  <c:v>24930</c:v>
                </c:pt>
                <c:pt idx="20">
                  <c:v>40550</c:v>
                </c:pt>
                <c:pt idx="21">
                  <c:v>61160</c:v>
                </c:pt>
                <c:pt idx="22">
                  <c:v>87320</c:v>
                </c:pt>
                <c:pt idx="23">
                  <c:v>119500</c:v>
                </c:pt>
                <c:pt idx="24">
                  <c:v>158300</c:v>
                </c:pt>
              </c:numCache>
            </c:numRef>
          </c:xVal>
          <c:yVal>
            <c:numRef>
              <c:f>'[1]Sheet1'!$E$3:$E$27</c:f>
              <c:numCache>
                <c:ptCount val="25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  <c:pt idx="12">
                  <c:v>450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750</c:v>
                </c:pt>
                <c:pt idx="17">
                  <c:v>800</c:v>
                </c:pt>
                <c:pt idx="18">
                  <c:v>900</c:v>
                </c:pt>
                <c:pt idx="19">
                  <c:v>1000</c:v>
                </c:pt>
                <c:pt idx="20">
                  <c:v>1200</c:v>
                </c:pt>
                <c:pt idx="21">
                  <c:v>1400</c:v>
                </c:pt>
                <c:pt idx="22">
                  <c:v>1600</c:v>
                </c:pt>
                <c:pt idx="23">
                  <c:v>1800</c:v>
                </c:pt>
                <c:pt idx="24">
                  <c:v>2000</c:v>
                </c:pt>
              </c:numCache>
            </c:numRef>
          </c:yVal>
          <c:smooth val="0"/>
        </c:ser>
        <c:axId val="54805417"/>
        <c:axId val="23486706"/>
      </c:scatterChart>
      <c:valAx>
        <c:axId val="5480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706"/>
        <c:crosses val="autoZero"/>
        <c:crossBetween val="midCat"/>
        <c:dispUnits/>
      </c:valAx>
      <c:valAx>
        <c:axId val="23486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5"/>
          <c:y val="0.4485"/>
          <c:w val="0.30075"/>
          <c:h val="0.2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15</xdr:row>
      <xdr:rowOff>133350</xdr:rowOff>
    </xdr:from>
    <xdr:to>
      <xdr:col>17</xdr:col>
      <xdr:colOff>57150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10467975" y="3009900"/>
        <a:ext cx="4648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76200</xdr:rowOff>
    </xdr:from>
    <xdr:to>
      <xdr:col>3</xdr:col>
      <xdr:colOff>1076325</xdr:colOff>
      <xdr:row>35</xdr:row>
      <xdr:rowOff>66675</xdr:rowOff>
    </xdr:to>
    <xdr:grpSp>
      <xdr:nvGrpSpPr>
        <xdr:cNvPr id="2" name="Group 10"/>
        <xdr:cNvGrpSpPr>
          <a:grpSpLocks/>
        </xdr:cNvGrpSpPr>
      </xdr:nvGrpSpPr>
      <xdr:grpSpPr>
        <a:xfrm>
          <a:off x="57150" y="2952750"/>
          <a:ext cx="5276850" cy="3810000"/>
          <a:chOff x="1598" y="8543"/>
          <a:chExt cx="8313" cy="5350"/>
        </a:xfrm>
        <a:solidFill>
          <a:srgbClr val="FFFFFF"/>
        </a:solidFill>
      </xdr:grpSpPr>
      <xdr:sp>
        <xdr:nvSpPr>
          <xdr:cNvPr id="3" name="Text Box 11"/>
          <xdr:cNvSpPr txBox="1">
            <a:spLocks noChangeArrowheads="1"/>
          </xdr:cNvSpPr>
        </xdr:nvSpPr>
        <xdr:spPr>
          <a:xfrm>
            <a:off x="2573" y="13478"/>
            <a:ext cx="6091" cy="415"/>
          </a:xfrm>
          <a:prstGeom prst="rect">
            <a:avLst/>
          </a:prstGeom>
          <a:noFill/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Geometria sistemului de conducte
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1598" y="8543"/>
            <a:ext cx="8313" cy="4815"/>
            <a:chOff x="2097" y="3503"/>
            <a:chExt cx="8313" cy="4811"/>
          </a:xfrm>
          <a:solidFill>
            <a:srgbClr val="FFFFFF"/>
          </a:solidFill>
        </xdr:grpSpPr>
        <xdr:pic>
          <xdr:nvPicPr>
            <xdr:cNvPr id="5" name="Picture 5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97" y="3493"/>
              <a:ext cx="8336" cy="48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14"/>
            <xdr:cNvSpPr>
              <a:spLocks/>
            </xdr:cNvSpPr>
          </xdr:nvSpPr>
          <xdr:spPr>
            <a:xfrm>
              <a:off x="7633" y="6109"/>
              <a:ext cx="239" cy="267"/>
            </a:xfrm>
            <a:prstGeom prst="wedgeRectCallout">
              <a:avLst>
                <a:gd name="adj1" fmla="val -360925"/>
                <a:gd name="adj2" fmla="val 1795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9_DANIEL\2019_HA\1_APLICATII_2019\CONDUCTE\sistem%20de%20conducte%20sub%20presiune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50</v>
          </cell>
          <cell r="F3">
            <v>8.46</v>
          </cell>
        </row>
        <row r="4">
          <cell r="E4">
            <v>75</v>
          </cell>
          <cell r="F4">
            <v>24.94</v>
          </cell>
        </row>
        <row r="5">
          <cell r="E5">
            <v>100</v>
          </cell>
          <cell r="F5">
            <v>53.72</v>
          </cell>
        </row>
        <row r="6">
          <cell r="E6">
            <v>125</v>
          </cell>
          <cell r="F6">
            <v>97.4</v>
          </cell>
        </row>
        <row r="7">
          <cell r="E7">
            <v>150</v>
          </cell>
          <cell r="F7">
            <v>158.4</v>
          </cell>
        </row>
        <row r="8">
          <cell r="E8">
            <v>175</v>
          </cell>
          <cell r="F8">
            <v>238.9</v>
          </cell>
        </row>
        <row r="9">
          <cell r="E9">
            <v>200</v>
          </cell>
          <cell r="F9">
            <v>341.1</v>
          </cell>
        </row>
        <row r="10">
          <cell r="E10">
            <v>225</v>
          </cell>
          <cell r="F10">
            <v>467</v>
          </cell>
        </row>
        <row r="11">
          <cell r="E11">
            <v>250</v>
          </cell>
          <cell r="F11">
            <v>618.5</v>
          </cell>
        </row>
        <row r="12">
          <cell r="E12">
            <v>300</v>
          </cell>
          <cell r="F12">
            <v>1006</v>
          </cell>
        </row>
        <row r="13">
          <cell r="E13">
            <v>350</v>
          </cell>
          <cell r="F13">
            <v>1517</v>
          </cell>
        </row>
        <row r="14">
          <cell r="E14">
            <v>400</v>
          </cell>
          <cell r="F14">
            <v>2166</v>
          </cell>
        </row>
        <row r="15">
          <cell r="E15">
            <v>450</v>
          </cell>
          <cell r="F15">
            <v>2965</v>
          </cell>
        </row>
        <row r="16">
          <cell r="E16">
            <v>500</v>
          </cell>
          <cell r="F16">
            <v>3927</v>
          </cell>
        </row>
        <row r="17">
          <cell r="E17">
            <v>600</v>
          </cell>
          <cell r="F17">
            <v>6386</v>
          </cell>
        </row>
        <row r="18">
          <cell r="E18">
            <v>700</v>
          </cell>
          <cell r="F18">
            <v>9632</v>
          </cell>
        </row>
        <row r="19">
          <cell r="E19">
            <v>750</v>
          </cell>
          <cell r="F19">
            <v>11580</v>
          </cell>
        </row>
        <row r="20">
          <cell r="E20">
            <v>800</v>
          </cell>
          <cell r="F20">
            <v>13750</v>
          </cell>
        </row>
        <row r="21">
          <cell r="E21">
            <v>900</v>
          </cell>
          <cell r="F21">
            <v>18830</v>
          </cell>
        </row>
        <row r="22">
          <cell r="E22">
            <v>1000</v>
          </cell>
          <cell r="F22">
            <v>24930</v>
          </cell>
        </row>
        <row r="23">
          <cell r="E23">
            <v>1200</v>
          </cell>
          <cell r="F23">
            <v>40550</v>
          </cell>
        </row>
        <row r="24">
          <cell r="E24">
            <v>1400</v>
          </cell>
          <cell r="F24">
            <v>61160</v>
          </cell>
        </row>
        <row r="25">
          <cell r="E25">
            <v>1600</v>
          </cell>
          <cell r="F25">
            <v>87320</v>
          </cell>
        </row>
        <row r="26">
          <cell r="E26">
            <v>1800</v>
          </cell>
          <cell r="F26">
            <v>119500</v>
          </cell>
        </row>
        <row r="27">
          <cell r="E27">
            <v>2000</v>
          </cell>
          <cell r="F27">
            <v>158300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41.421875" style="0" customWidth="1"/>
    <col min="2" max="2" width="13.28125" style="0" customWidth="1"/>
    <col min="4" max="4" width="19.28125" style="0" customWidth="1"/>
    <col min="5" max="5" width="11.57421875" style="0" customWidth="1"/>
    <col min="6" max="6" width="11.8515625" style="0" bestFit="1" customWidth="1"/>
    <col min="7" max="7" width="27.421875" style="0" bestFit="1" customWidth="1"/>
    <col min="8" max="8" width="9.57421875" style="0" bestFit="1" customWidth="1"/>
  </cols>
  <sheetData>
    <row r="1" spans="1:18" ht="15.75" thickBot="1">
      <c r="A1" s="1" t="s">
        <v>0</v>
      </c>
      <c r="B1" s="1" t="s">
        <v>1</v>
      </c>
      <c r="C1" s="4" t="s">
        <v>2</v>
      </c>
      <c r="D1" s="4" t="s">
        <v>3</v>
      </c>
      <c r="E1" s="46" t="s">
        <v>4</v>
      </c>
      <c r="F1" s="46"/>
      <c r="G1" s="2"/>
      <c r="H1" s="2"/>
      <c r="I1" s="2"/>
      <c r="J1" s="1"/>
      <c r="K1" s="1"/>
      <c r="L1" s="45" t="s">
        <v>57</v>
      </c>
      <c r="M1" s="1"/>
      <c r="N1" s="1"/>
      <c r="O1" s="1"/>
      <c r="P1" s="1"/>
      <c r="Q1" s="1"/>
      <c r="R1" s="1"/>
    </row>
    <row r="2" spans="1:18" ht="15.75" thickBot="1">
      <c r="A2" s="3" t="s">
        <v>5</v>
      </c>
      <c r="B2" s="4" t="s">
        <v>6</v>
      </c>
      <c r="C2" s="4" t="s">
        <v>7</v>
      </c>
      <c r="D2" s="37">
        <v>270</v>
      </c>
      <c r="E2" s="5" t="s">
        <v>8</v>
      </c>
      <c r="F2" s="6" t="s">
        <v>9</v>
      </c>
      <c r="G2" s="7" t="s">
        <v>10</v>
      </c>
      <c r="H2" s="8"/>
      <c r="I2" s="9"/>
      <c r="J2" s="10"/>
      <c r="K2" s="1"/>
      <c r="L2" s="1"/>
      <c r="M2" s="1"/>
      <c r="N2" s="1"/>
      <c r="O2" s="1"/>
      <c r="P2" s="1"/>
      <c r="Q2" s="1"/>
      <c r="R2" s="1"/>
    </row>
    <row r="3" spans="1:18" ht="15">
      <c r="A3" s="3" t="s">
        <v>11</v>
      </c>
      <c r="B3" s="4" t="s">
        <v>12</v>
      </c>
      <c r="C3" s="4" t="s">
        <v>7</v>
      </c>
      <c r="D3" s="37">
        <v>260</v>
      </c>
      <c r="E3" s="28">
        <v>50</v>
      </c>
      <c r="F3" s="25">
        <v>8.46</v>
      </c>
      <c r="G3" s="11" t="s">
        <v>53</v>
      </c>
      <c r="H3" s="29">
        <f>D11*1000</f>
        <v>400</v>
      </c>
      <c r="I3" s="12" t="s">
        <v>13</v>
      </c>
      <c r="J3" s="10"/>
      <c r="K3" s="1"/>
      <c r="L3" s="1"/>
      <c r="M3" s="1"/>
      <c r="N3" s="1"/>
      <c r="O3" s="1"/>
      <c r="P3" s="1"/>
      <c r="Q3" s="1"/>
      <c r="R3" s="1"/>
    </row>
    <row r="4" spans="1:18" ht="15">
      <c r="A4" s="3" t="s">
        <v>14</v>
      </c>
      <c r="B4" s="4" t="s">
        <v>15</v>
      </c>
      <c r="C4" s="4" t="s">
        <v>7</v>
      </c>
      <c r="D4" s="37">
        <v>255</v>
      </c>
      <c r="E4" s="28">
        <v>75</v>
      </c>
      <c r="F4" s="25">
        <v>24.94</v>
      </c>
      <c r="G4" s="13" t="s">
        <v>55</v>
      </c>
      <c r="H4" s="30">
        <f>F14</f>
        <v>2166</v>
      </c>
      <c r="I4" s="14" t="s">
        <v>16</v>
      </c>
      <c r="J4" s="10"/>
      <c r="K4" s="1"/>
      <c r="L4" s="1"/>
      <c r="M4" s="1"/>
      <c r="N4" s="1"/>
      <c r="O4" s="1"/>
      <c r="P4" s="1"/>
      <c r="Q4" s="1"/>
      <c r="R4" s="1"/>
    </row>
    <row r="5" spans="1:18" ht="15">
      <c r="A5" s="3" t="s">
        <v>17</v>
      </c>
      <c r="B5" s="4" t="s">
        <v>18</v>
      </c>
      <c r="C5" s="4" t="s">
        <v>7</v>
      </c>
      <c r="D5" s="37">
        <v>220</v>
      </c>
      <c r="E5" s="28">
        <v>100</v>
      </c>
      <c r="F5" s="25">
        <v>53.72</v>
      </c>
      <c r="G5" s="15" t="s">
        <v>19</v>
      </c>
      <c r="H5" s="31">
        <f>D7</f>
        <v>400</v>
      </c>
      <c r="I5" s="14" t="s">
        <v>7</v>
      </c>
      <c r="J5" s="10"/>
      <c r="K5" s="1"/>
      <c r="L5" s="1"/>
      <c r="M5" s="1"/>
      <c r="N5" s="1"/>
      <c r="O5" s="1"/>
      <c r="P5" s="1"/>
      <c r="Q5" s="1"/>
      <c r="R5" s="1"/>
    </row>
    <row r="6" spans="1:18" ht="15">
      <c r="A6" s="3" t="s">
        <v>20</v>
      </c>
      <c r="B6" s="4" t="s">
        <v>21</v>
      </c>
      <c r="C6" s="4" t="s">
        <v>7</v>
      </c>
      <c r="D6" s="37">
        <v>210</v>
      </c>
      <c r="E6" s="28">
        <v>125</v>
      </c>
      <c r="F6" s="25">
        <v>97.4</v>
      </c>
      <c r="G6" s="15" t="s">
        <v>22</v>
      </c>
      <c r="H6" s="31">
        <f>D3-D4</f>
        <v>5</v>
      </c>
      <c r="I6" s="14" t="s">
        <v>7</v>
      </c>
      <c r="J6" s="10"/>
      <c r="K6" s="1"/>
      <c r="L6" s="1"/>
      <c r="M6" s="1"/>
      <c r="N6" s="1"/>
      <c r="O6" s="1"/>
      <c r="P6" s="1"/>
      <c r="Q6" s="1"/>
      <c r="R6" s="1"/>
    </row>
    <row r="7" spans="1:18" ht="15">
      <c r="A7" s="3" t="s">
        <v>23</v>
      </c>
      <c r="B7" s="4" t="s">
        <v>19</v>
      </c>
      <c r="C7" s="4" t="s">
        <v>7</v>
      </c>
      <c r="D7" s="37">
        <v>400</v>
      </c>
      <c r="E7" s="28">
        <v>150</v>
      </c>
      <c r="F7" s="25">
        <v>158.4</v>
      </c>
      <c r="G7" s="15" t="s">
        <v>24</v>
      </c>
      <c r="H7" s="31">
        <f>SQRT(H5^2+H6^2)</f>
        <v>400.03124877939223</v>
      </c>
      <c r="I7" s="14" t="s">
        <v>7</v>
      </c>
      <c r="J7" s="10"/>
      <c r="K7" s="1"/>
      <c r="L7" s="1"/>
      <c r="M7" s="1"/>
      <c r="N7" s="1"/>
      <c r="O7" s="1"/>
      <c r="P7" s="1"/>
      <c r="Q7" s="1"/>
      <c r="R7" s="1"/>
    </row>
    <row r="8" spans="1:18" ht="15">
      <c r="A8" s="3" t="s">
        <v>51</v>
      </c>
      <c r="B8" s="4" t="s">
        <v>25</v>
      </c>
      <c r="C8" s="4" t="s">
        <v>7</v>
      </c>
      <c r="D8" s="37">
        <v>250</v>
      </c>
      <c r="E8" s="28">
        <v>175</v>
      </c>
      <c r="F8" s="25">
        <v>238.9</v>
      </c>
      <c r="G8" s="15" t="s">
        <v>26</v>
      </c>
      <c r="H8" s="31">
        <f>D2-D4</f>
        <v>15</v>
      </c>
      <c r="I8" s="14" t="s">
        <v>7</v>
      </c>
      <c r="J8" s="10"/>
      <c r="K8" s="1"/>
      <c r="L8" s="1"/>
      <c r="M8" s="1"/>
      <c r="N8" s="1"/>
      <c r="O8" s="1"/>
      <c r="P8" s="1"/>
      <c r="Q8" s="1"/>
      <c r="R8" s="1"/>
    </row>
    <row r="9" spans="1:18" ht="15">
      <c r="A9" s="3" t="s">
        <v>27</v>
      </c>
      <c r="B9" s="4" t="s">
        <v>28</v>
      </c>
      <c r="C9" s="4" t="s">
        <v>7</v>
      </c>
      <c r="D9" s="38">
        <v>500</v>
      </c>
      <c r="E9" s="28">
        <v>200</v>
      </c>
      <c r="F9" s="25">
        <v>341.1</v>
      </c>
      <c r="G9" s="13" t="s">
        <v>56</v>
      </c>
      <c r="H9" s="30">
        <f>H4*SQRT(H8/H7)</f>
        <v>419.4277134591126</v>
      </c>
      <c r="I9" s="16" t="s">
        <v>16</v>
      </c>
      <c r="J9" s="10"/>
      <c r="K9" s="1"/>
      <c r="L9" s="1"/>
      <c r="M9" s="1"/>
      <c r="N9" s="1"/>
      <c r="O9" s="1"/>
      <c r="P9" s="1"/>
      <c r="Q9" s="1"/>
      <c r="R9" s="1"/>
    </row>
    <row r="10" spans="1:18" ht="15">
      <c r="A10" s="3" t="s">
        <v>50</v>
      </c>
      <c r="B10" s="4" t="s">
        <v>29</v>
      </c>
      <c r="C10" s="4" t="s">
        <v>7</v>
      </c>
      <c r="D10" s="38">
        <v>850</v>
      </c>
      <c r="E10" s="28">
        <v>225</v>
      </c>
      <c r="F10" s="25">
        <v>467</v>
      </c>
      <c r="G10" s="17" t="s">
        <v>30</v>
      </c>
      <c r="H10" s="32">
        <f>H4</f>
        <v>2166</v>
      </c>
      <c r="I10" s="14" t="s">
        <v>16</v>
      </c>
      <c r="J10" s="10"/>
      <c r="K10" s="1"/>
      <c r="L10" s="1"/>
      <c r="M10" s="1"/>
      <c r="N10" s="1"/>
      <c r="O10" s="1"/>
      <c r="P10" s="1"/>
      <c r="Q10" s="1"/>
      <c r="R10" s="1"/>
    </row>
    <row r="11" spans="1:18" ht="15">
      <c r="A11" s="3" t="s">
        <v>31</v>
      </c>
      <c r="B11" s="4" t="s">
        <v>32</v>
      </c>
      <c r="C11" s="4" t="s">
        <v>7</v>
      </c>
      <c r="D11" s="39">
        <v>0.4</v>
      </c>
      <c r="E11" s="28">
        <v>250</v>
      </c>
      <c r="F11" s="25">
        <v>618.5</v>
      </c>
      <c r="G11" s="15" t="s">
        <v>33</v>
      </c>
      <c r="H11" s="31">
        <f>D2-D5</f>
        <v>50</v>
      </c>
      <c r="I11" s="14" t="s">
        <v>7</v>
      </c>
      <c r="J11" s="10"/>
      <c r="K11" s="1"/>
      <c r="L11" s="1"/>
      <c r="M11" s="1"/>
      <c r="N11" s="1"/>
      <c r="O11" s="1"/>
      <c r="P11" s="1"/>
      <c r="Q11" s="1"/>
      <c r="R11" s="1"/>
    </row>
    <row r="12" spans="1:18" ht="15">
      <c r="A12" s="3" t="s">
        <v>34</v>
      </c>
      <c r="B12" s="18" t="s">
        <v>35</v>
      </c>
      <c r="C12" s="18" t="s">
        <v>7</v>
      </c>
      <c r="D12" s="40">
        <v>0.5</v>
      </c>
      <c r="E12" s="28">
        <v>300</v>
      </c>
      <c r="F12" s="25">
        <v>1006</v>
      </c>
      <c r="G12" s="15" t="s">
        <v>36</v>
      </c>
      <c r="H12" s="31">
        <f>D9</f>
        <v>500</v>
      </c>
      <c r="I12" s="14" t="s">
        <v>7</v>
      </c>
      <c r="J12" s="10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/>
      <c r="E13" s="28">
        <v>350</v>
      </c>
      <c r="F13" s="25">
        <v>1517</v>
      </c>
      <c r="G13" s="15" t="s">
        <v>37</v>
      </c>
      <c r="H13" s="31">
        <f>D4-D5</f>
        <v>35</v>
      </c>
      <c r="I13" s="14" t="s">
        <v>7</v>
      </c>
      <c r="J13" s="10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41">
        <v>400</v>
      </c>
      <c r="F14" s="26">
        <v>2166</v>
      </c>
      <c r="G14" s="15" t="s">
        <v>38</v>
      </c>
      <c r="H14" s="31">
        <f>SQRT(H12^2+H13^2)</f>
        <v>501.22350304031033</v>
      </c>
      <c r="I14" s="14"/>
      <c r="J14" s="10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28">
        <v>450</v>
      </c>
      <c r="F15" s="25">
        <v>2965</v>
      </c>
      <c r="G15" s="17" t="s">
        <v>39</v>
      </c>
      <c r="H15" s="32">
        <f>H10*SQRT(H11/H14-H9^2/H4^2*H7/H14)</f>
        <v>572.3698655898099</v>
      </c>
      <c r="I15" s="16" t="s">
        <v>16</v>
      </c>
      <c r="J15" s="10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42">
        <v>500</v>
      </c>
      <c r="F16" s="27">
        <v>3927</v>
      </c>
      <c r="G16" s="19" t="s">
        <v>40</v>
      </c>
      <c r="H16" s="33">
        <f>F16</f>
        <v>3927</v>
      </c>
      <c r="I16" s="14" t="s">
        <v>16</v>
      </c>
      <c r="J16" s="10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28">
        <v>600</v>
      </c>
      <c r="F17" s="25">
        <v>6386</v>
      </c>
      <c r="G17" s="15" t="s">
        <v>41</v>
      </c>
      <c r="H17" s="31">
        <f>D8</f>
        <v>250</v>
      </c>
      <c r="I17" s="14" t="s">
        <v>7</v>
      </c>
      <c r="J17" s="10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28">
        <v>700</v>
      </c>
      <c r="F18" s="25">
        <v>9632</v>
      </c>
      <c r="G18" s="15" t="s">
        <v>42</v>
      </c>
      <c r="H18" s="31">
        <f>D4-D6</f>
        <v>45</v>
      </c>
      <c r="I18" s="14" t="s">
        <v>7</v>
      </c>
      <c r="J18" s="10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28">
        <v>750</v>
      </c>
      <c r="F19" s="25">
        <v>11580</v>
      </c>
      <c r="G19" s="15" t="s">
        <v>43</v>
      </c>
      <c r="H19" s="31">
        <f>SQRT(H17^2+H18^2)</f>
        <v>254.01771591761076</v>
      </c>
      <c r="I19" s="14" t="s">
        <v>7</v>
      </c>
      <c r="J19" s="10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28">
        <v>800</v>
      </c>
      <c r="F20" s="25">
        <v>13750</v>
      </c>
      <c r="G20" s="15" t="s">
        <v>44</v>
      </c>
      <c r="H20" s="31">
        <f>D10</f>
        <v>850</v>
      </c>
      <c r="I20" s="14" t="s">
        <v>7</v>
      </c>
      <c r="J20" s="10"/>
      <c r="K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28">
        <v>900</v>
      </c>
      <c r="F21" s="25">
        <v>18830</v>
      </c>
      <c r="G21" s="15" t="s">
        <v>45</v>
      </c>
      <c r="H21" s="31">
        <f>H19+H20</f>
        <v>1104.0177159176108</v>
      </c>
      <c r="I21" s="14" t="s">
        <v>7</v>
      </c>
      <c r="J21" s="10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28">
        <v>1000</v>
      </c>
      <c r="F22" s="25">
        <v>24930</v>
      </c>
      <c r="G22" s="19" t="s">
        <v>46</v>
      </c>
      <c r="H22" s="33">
        <f>D2-D6</f>
        <v>60</v>
      </c>
      <c r="I22" s="14" t="s">
        <v>7</v>
      </c>
      <c r="J22" s="10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28">
        <v>1200</v>
      </c>
      <c r="F23" s="25">
        <v>40550</v>
      </c>
      <c r="G23" s="24" t="s">
        <v>47</v>
      </c>
      <c r="H23" s="34">
        <f>H16*SQRT(H22/H21-H9^2/H4^2*H7/H21)</f>
        <v>792.8282872755303</v>
      </c>
      <c r="I23" s="16" t="s">
        <v>16</v>
      </c>
      <c r="J23" s="10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28">
        <v>1400</v>
      </c>
      <c r="F24" s="25">
        <v>61160</v>
      </c>
      <c r="G24" s="24" t="s">
        <v>48</v>
      </c>
      <c r="H24" s="34">
        <f>H15+H23</f>
        <v>1365.1981528653403</v>
      </c>
      <c r="I24" s="16" t="s">
        <v>16</v>
      </c>
      <c r="J24" s="1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28">
        <v>1600</v>
      </c>
      <c r="F25" s="25">
        <v>87320</v>
      </c>
      <c r="G25" s="20" t="s">
        <v>49</v>
      </c>
      <c r="H25" s="35">
        <f>H24/SQRT(H8/H7)</f>
        <v>7050.128315840503</v>
      </c>
      <c r="I25" s="21" t="s">
        <v>16</v>
      </c>
      <c r="J25" s="10"/>
      <c r="K25" s="1"/>
      <c r="L25" s="1"/>
      <c r="M25" s="1"/>
      <c r="N25" s="1"/>
      <c r="O25" s="1"/>
      <c r="P25" s="1"/>
      <c r="Q25" s="1"/>
      <c r="R25" s="1"/>
    </row>
    <row r="26" spans="1:18" ht="15.75" thickBot="1">
      <c r="A26" s="1"/>
      <c r="B26" s="1"/>
      <c r="C26" s="1"/>
      <c r="D26" s="1"/>
      <c r="E26" s="28">
        <v>1800</v>
      </c>
      <c r="F26" s="25">
        <v>119500</v>
      </c>
      <c r="G26" s="22" t="s">
        <v>52</v>
      </c>
      <c r="H26" s="36">
        <f>22.44*H25^0.375</f>
        <v>622.4389130209724</v>
      </c>
      <c r="I26" s="23" t="s">
        <v>13</v>
      </c>
      <c r="J26" s="10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28">
        <v>2000</v>
      </c>
      <c r="F27" s="28">
        <v>158300</v>
      </c>
      <c r="G27" s="43" t="s">
        <v>54</v>
      </c>
      <c r="H27" s="44">
        <f>H25*SQRT(H8/H7)</f>
        <v>1365.1981528653403</v>
      </c>
      <c r="I27" s="43" t="s">
        <v>16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1">
    <mergeCell ref="E1:F1"/>
  </mergeCells>
  <printOptions/>
  <pageMargins left="0.7" right="0.7" top="0.75" bottom="0.75" header="0.3" footer="0.3"/>
  <pageSetup horizontalDpi="1200" verticalDpi="1200" orientation="portrait" r:id="rId4"/>
  <drawing r:id="rId3"/>
  <legacyDrawing r:id="rId2"/>
  <oleObjects>
    <oleObject progId="Equation.3" shapeId="190111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2020-04-11T10:38:48Z</dcterms:created>
  <dcterms:modified xsi:type="dcterms:W3CDTF">2020-06-15T04:33:17Z</dcterms:modified>
  <cp:category/>
  <cp:version/>
  <cp:contentType/>
  <cp:contentStatus/>
</cp:coreProperties>
</file>