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3.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60" yWindow="0" windowWidth="16410" windowHeight="9315"/>
  </bookViews>
  <sheets>
    <sheet name="Sheet1" sheetId="1" r:id="rId1"/>
    <sheet name="Sheet2" sheetId="2" r:id="rId2"/>
    <sheet name="Shee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" i="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3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3"/>
  <c r="C15"/>
  <c r="C14"/>
  <c r="C26"/>
  <c r="B26"/>
  <c r="B24"/>
  <c r="C22"/>
  <c r="B22"/>
  <c r="B21"/>
  <c r="C20"/>
  <c r="B20"/>
  <c r="B19"/>
  <c r="C13"/>
  <c r="C11"/>
  <c r="C12"/>
</calcChain>
</file>

<file path=xl/sharedStrings.xml><?xml version="1.0" encoding="utf-8"?>
<sst xmlns="http://schemas.openxmlformats.org/spreadsheetml/2006/main" count="55" uniqueCount="40">
  <si>
    <t>U.M.</t>
  </si>
  <si>
    <t>K</t>
  </si>
  <si>
    <t>m/zi</t>
  </si>
  <si>
    <t>h1</t>
  </si>
  <si>
    <t>m</t>
  </si>
  <si>
    <t>h2</t>
  </si>
  <si>
    <t>L</t>
  </si>
  <si>
    <t>x3</t>
  </si>
  <si>
    <t>distanta dintre P1 si P2</t>
  </si>
  <si>
    <t>distanta dintre P1 si P3</t>
  </si>
  <si>
    <t>Denumire parametru</t>
  </si>
  <si>
    <t>Simbol parametru</t>
  </si>
  <si>
    <t>Valoare</t>
  </si>
  <si>
    <t>h3_15_ianuarie 2021</t>
  </si>
  <si>
    <t>h3_15_mai 2021</t>
  </si>
  <si>
    <t>conductivitatea hidraulica</t>
  </si>
  <si>
    <t>grosime acvifer in P1</t>
  </si>
  <si>
    <t>grosime acvifer in P2</t>
  </si>
  <si>
    <t>grosime acvifer in P3</t>
  </si>
  <si>
    <t>w 15_ianuarie_2021</t>
  </si>
  <si>
    <t>w 15_mai_2021</t>
  </si>
  <si>
    <t>modul infiltrare ianuarie</t>
  </si>
  <si>
    <t>modul infiltrare mai</t>
  </si>
  <si>
    <t>modul infiltrare mediu</t>
  </si>
  <si>
    <t>w mediu</t>
  </si>
  <si>
    <t>Reprezentari grafice</t>
  </si>
  <si>
    <t>x [m]</t>
  </si>
  <si>
    <t>y [m]</t>
  </si>
  <si>
    <t>P1</t>
  </si>
  <si>
    <t>P2</t>
  </si>
  <si>
    <t>P3</t>
  </si>
  <si>
    <t>culcus acvifer</t>
  </si>
  <si>
    <t>suprafata topo</t>
  </si>
  <si>
    <t>debit sectiune 1</t>
  </si>
  <si>
    <t>q1</t>
  </si>
  <si>
    <t>debit sectiune 2</t>
  </si>
  <si>
    <t>q2</t>
  </si>
  <si>
    <t>h(x)_ian [m]</t>
  </si>
  <si>
    <t>h(x)_mai [m]</t>
  </si>
  <si>
    <t>Aplicatia 13. Calculul modulului de infiltrare</t>
  </si>
</sst>
</file>

<file path=xl/styles.xml><?xml version="1.0" encoding="utf-8"?>
<styleSheet xmlns="http://schemas.openxmlformats.org/spreadsheetml/2006/main">
  <numFmts count="1">
    <numFmt numFmtId="164" formatCode="0.000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Fill="1" applyBorder="1"/>
    <xf numFmtId="164" fontId="0" fillId="0" borderId="1" xfId="0" applyNumberFormat="1" applyBorder="1"/>
    <xf numFmtId="0" fontId="0" fillId="0" borderId="2" xfId="0" applyBorder="1"/>
    <xf numFmtId="0" fontId="0" fillId="2" borderId="1" xfId="0" applyFill="1" applyBorder="1"/>
    <xf numFmtId="0" fontId="0" fillId="0" borderId="3" xfId="0" applyBorder="1"/>
    <xf numFmtId="0" fontId="0" fillId="0" borderId="4" xfId="0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100"/>
              <a:t>Variatia profilului piezometric in acviferul omogen cu nivel liber in</a:t>
            </a:r>
            <a:r>
              <a:rPr lang="en-US" sz="1100" baseline="0"/>
              <a:t> intervalul ianuarie - mai 2021</a:t>
            </a:r>
            <a:endParaRPr lang="en-US" sz="1100"/>
          </a:p>
        </c:rich>
      </c:tx>
      <c:layout/>
    </c:title>
    <c:plotArea>
      <c:layout/>
      <c:scatterChart>
        <c:scatterStyle val="smoothMarker"/>
        <c:ser>
          <c:idx val="3"/>
          <c:order val="0"/>
          <c:tx>
            <c:strRef>
              <c:f>Sheet1!$A$17</c:f>
              <c:strCache>
                <c:ptCount val="1"/>
                <c:pt idx="0">
                  <c:v>P1</c:v>
                </c:pt>
              </c:strCache>
            </c:strRef>
          </c:tx>
          <c:spPr>
            <a:ln w="25400"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Sheet1!$B$17:$B$18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Sheet1!$C$17:$C$18</c:f>
              <c:numCache>
                <c:formatCode>General</c:formatCode>
                <c:ptCount val="2"/>
                <c:pt idx="0">
                  <c:v>0</c:v>
                </c:pt>
                <c:pt idx="1">
                  <c:v>50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E-6F95-44AB-BC03-E343F0DBF460}"/>
            </c:ext>
          </c:extLst>
        </c:ser>
        <c:ser>
          <c:idx val="4"/>
          <c:order val="1"/>
          <c:tx>
            <c:strRef>
              <c:f>Sheet1!$A$19</c:f>
              <c:strCache>
                <c:ptCount val="1"/>
                <c:pt idx="0">
                  <c:v>P2</c:v>
                </c:pt>
              </c:strCache>
            </c:strRef>
          </c:tx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Sheet1!$B$19:$B$20</c:f>
              <c:numCache>
                <c:formatCode>General</c:formatCode>
                <c:ptCount val="2"/>
                <c:pt idx="0">
                  <c:v>2000</c:v>
                </c:pt>
                <c:pt idx="1">
                  <c:v>2000</c:v>
                </c:pt>
              </c:numCache>
            </c:numRef>
          </c:xVal>
          <c:yVal>
            <c:numRef>
              <c:f>Sheet1!$C$19:$C$20</c:f>
              <c:numCache>
                <c:formatCode>General</c:formatCode>
                <c:ptCount val="2"/>
                <c:pt idx="0">
                  <c:v>0</c:v>
                </c:pt>
                <c:pt idx="1">
                  <c:v>50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F-6F95-44AB-BC03-E343F0DBF460}"/>
            </c:ext>
          </c:extLst>
        </c:ser>
        <c:ser>
          <c:idx val="5"/>
          <c:order val="2"/>
          <c:tx>
            <c:strRef>
              <c:f>Sheet1!$A$21</c:f>
              <c:strCache>
                <c:ptCount val="1"/>
                <c:pt idx="0">
                  <c:v>P3</c:v>
                </c:pt>
              </c:strCache>
            </c:strRef>
          </c:tx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Sheet1!$B$21:$B$22</c:f>
              <c:numCache>
                <c:formatCode>General</c:formatCode>
                <c:ptCount val="2"/>
                <c:pt idx="0">
                  <c:v>800</c:v>
                </c:pt>
                <c:pt idx="1">
                  <c:v>800</c:v>
                </c:pt>
              </c:numCache>
            </c:numRef>
          </c:xVal>
          <c:yVal>
            <c:numRef>
              <c:f>Sheet1!$C$21:$C$22</c:f>
              <c:numCache>
                <c:formatCode>General</c:formatCode>
                <c:ptCount val="2"/>
                <c:pt idx="0">
                  <c:v>0</c:v>
                </c:pt>
                <c:pt idx="1">
                  <c:v>50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0-6F95-44AB-BC03-E343F0DBF460}"/>
            </c:ext>
          </c:extLst>
        </c:ser>
        <c:ser>
          <c:idx val="0"/>
          <c:order val="3"/>
          <c:tx>
            <c:strRef>
              <c:f>Sheet1!$A$17</c:f>
              <c:strCache>
                <c:ptCount val="1"/>
                <c:pt idx="0">
                  <c:v>P1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  <a:tailEnd type="triangle"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2.9219706255150576E-2"/>
                  <c:y val="-2.32258017321205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P1</a:t>
                    </a:r>
                  </a:p>
                </c:rich>
              </c:tx>
              <c:showVal val="1"/>
            </c:dLbl>
            <c:showVal val="1"/>
          </c:dLbls>
          <c:xVal>
            <c:numRef>
              <c:f>Sheet1!$B$17:$B$18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Sheet1!$C$17:$C$18</c:f>
              <c:numCache>
                <c:formatCode>General</c:formatCode>
                <c:ptCount val="2"/>
                <c:pt idx="0">
                  <c:v>0</c:v>
                </c:pt>
                <c:pt idx="1">
                  <c:v>50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6F95-44AB-BC03-E343F0DBF460}"/>
            </c:ext>
          </c:extLst>
        </c:ser>
        <c:ser>
          <c:idx val="1"/>
          <c:order val="4"/>
          <c:tx>
            <c:strRef>
              <c:f>Sheet1!$A$19</c:f>
              <c:strCache>
                <c:ptCount val="1"/>
                <c:pt idx="0">
                  <c:v>P2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  <a:tailEnd type="triangle"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3.7188717052009823E-2"/>
                  <c:y val="-2.709676868747397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P2</a:t>
                    </a:r>
                  </a:p>
                </c:rich>
              </c:tx>
              <c:showVal val="1"/>
            </c:dLbl>
            <c:showVal val="1"/>
          </c:dLbls>
          <c:xVal>
            <c:numRef>
              <c:f>Sheet1!$B$19:$B$20</c:f>
              <c:numCache>
                <c:formatCode>General</c:formatCode>
                <c:ptCount val="2"/>
                <c:pt idx="0">
                  <c:v>2000</c:v>
                </c:pt>
                <c:pt idx="1">
                  <c:v>2000</c:v>
                </c:pt>
              </c:numCache>
            </c:numRef>
          </c:xVal>
          <c:yVal>
            <c:numRef>
              <c:f>Sheet1!$C$19:$C$20</c:f>
              <c:numCache>
                <c:formatCode>General</c:formatCode>
                <c:ptCount val="2"/>
                <c:pt idx="0">
                  <c:v>0</c:v>
                </c:pt>
                <c:pt idx="1">
                  <c:v>50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6F95-44AB-BC03-E343F0DBF460}"/>
            </c:ext>
          </c:extLst>
        </c:ser>
        <c:ser>
          <c:idx val="2"/>
          <c:order val="5"/>
          <c:tx>
            <c:strRef>
              <c:f>Sheet1!$A$21</c:f>
              <c:strCache>
                <c:ptCount val="1"/>
                <c:pt idx="0">
                  <c:v>P3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  <a:tailEnd type="triangle"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2.9219706255150527E-2"/>
                  <c:y val="-2.32258017321205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P3</a:t>
                    </a:r>
                  </a:p>
                </c:rich>
              </c:tx>
              <c:showVal val="1"/>
            </c:dLbl>
            <c:showVal val="1"/>
          </c:dLbls>
          <c:xVal>
            <c:numRef>
              <c:f>Sheet1!$B$21:$B$22</c:f>
              <c:numCache>
                <c:formatCode>General</c:formatCode>
                <c:ptCount val="2"/>
                <c:pt idx="0">
                  <c:v>800</c:v>
                </c:pt>
                <c:pt idx="1">
                  <c:v>800</c:v>
                </c:pt>
              </c:numCache>
            </c:numRef>
          </c:xVal>
          <c:yVal>
            <c:numRef>
              <c:f>Sheet1!$C$21:$C$22</c:f>
              <c:numCache>
                <c:formatCode>General</c:formatCode>
                <c:ptCount val="2"/>
                <c:pt idx="0">
                  <c:v>0</c:v>
                </c:pt>
                <c:pt idx="1">
                  <c:v>50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D-6F95-44AB-BC03-E343F0DBF460}"/>
            </c:ext>
          </c:extLst>
        </c:ser>
        <c:ser>
          <c:idx val="6"/>
          <c:order val="6"/>
          <c:tx>
            <c:strRef>
              <c:f>Sheet1!$A$23</c:f>
              <c:strCache>
                <c:ptCount val="1"/>
                <c:pt idx="0">
                  <c:v>culcus acvifer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Sheet1!$B$23:$B$24</c:f>
              <c:numCache>
                <c:formatCode>General</c:formatCode>
                <c:ptCount val="2"/>
                <c:pt idx="0">
                  <c:v>0</c:v>
                </c:pt>
                <c:pt idx="1">
                  <c:v>2000</c:v>
                </c:pt>
              </c:numCache>
            </c:numRef>
          </c:xVal>
          <c:yVal>
            <c:numRef>
              <c:f>Sheet1!$C$23:$C$24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5-6F95-44AB-BC03-E343F0DBF460}"/>
            </c:ext>
          </c:extLst>
        </c:ser>
        <c:ser>
          <c:idx val="7"/>
          <c:order val="7"/>
          <c:tx>
            <c:strRef>
              <c:f>Sheet1!$A$25</c:f>
              <c:strCache>
                <c:ptCount val="1"/>
                <c:pt idx="0">
                  <c:v>suprafata topo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Sheet1!$B$25:$B$26</c:f>
              <c:numCache>
                <c:formatCode>General</c:formatCode>
                <c:ptCount val="2"/>
                <c:pt idx="0">
                  <c:v>0</c:v>
                </c:pt>
                <c:pt idx="1">
                  <c:v>2000</c:v>
                </c:pt>
              </c:numCache>
            </c:numRef>
          </c:xVal>
          <c:yVal>
            <c:numRef>
              <c:f>Sheet1!$C$25:$C$26</c:f>
              <c:numCache>
                <c:formatCode>General</c:formatCode>
                <c:ptCount val="2"/>
                <c:pt idx="0">
                  <c:v>48</c:v>
                </c:pt>
                <c:pt idx="1">
                  <c:v>48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6-6F95-44AB-BC03-E343F0DBF460}"/>
            </c:ext>
          </c:extLst>
        </c:ser>
        <c:ser>
          <c:idx val="8"/>
          <c:order val="8"/>
          <c:tx>
            <c:strRef>
              <c:f>Sheet1!$G$2</c:f>
              <c:strCache>
                <c:ptCount val="1"/>
                <c:pt idx="0">
                  <c:v>h(x)_ian [m]</c:v>
                </c:pt>
              </c:strCache>
            </c:strRef>
          </c:tx>
          <c:marker>
            <c:symbol val="none"/>
          </c:marker>
          <c:xVal>
            <c:numRef>
              <c:f>Sheet1!$F$3:$F$23</c:f>
              <c:numCache>
                <c:formatCode>General</c:formatCode>
                <c:ptCount val="2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</c:numCache>
            </c:numRef>
          </c:xVal>
          <c:yVal>
            <c:numRef>
              <c:f>Sheet1!$G$3:$G$23</c:f>
              <c:numCache>
                <c:formatCode>General</c:formatCode>
                <c:ptCount val="21"/>
                <c:pt idx="0">
                  <c:v>40</c:v>
                </c:pt>
                <c:pt idx="1">
                  <c:v>40.655565424674641</c:v>
                </c:pt>
                <c:pt idx="2">
                  <c:v>41.188590653237945</c:v>
                </c:pt>
                <c:pt idx="3">
                  <c:v>41.60378588542153</c:v>
                </c:pt>
                <c:pt idx="4">
                  <c:v>41.904653679513928</c:v>
                </c:pt>
                <c:pt idx="5">
                  <c:v>42.093645601206838</c:v>
                </c:pt>
                <c:pt idx="6">
                  <c:v>42.172265767919086</c:v>
                </c:pt>
                <c:pt idx="7">
                  <c:v>42.141131925946176</c:v>
                </c:pt>
                <c:pt idx="8">
                  <c:v>42</c:v>
                </c:pt>
                <c:pt idx="9">
                  <c:v>41.747754430627765</c:v>
                </c:pt>
                <c:pt idx="10">
                  <c:v>41.382363393117124</c:v>
                </c:pt>
                <c:pt idx="11">
                  <c:v>40.900794613307944</c:v>
                </c:pt>
                <c:pt idx="12">
                  <c:v>40.298883359219772</c:v>
                </c:pt>
                <c:pt idx="13">
                  <c:v>39.571138472376553</c:v>
                </c:pt>
                <c:pt idx="14">
                  <c:v>38.710463701691822</c:v>
                </c:pt>
                <c:pt idx="15">
                  <c:v>37.707757822495893</c:v>
                </c:pt>
                <c:pt idx="16">
                  <c:v>36.551333764994133</c:v>
                </c:pt>
                <c:pt idx="17">
                  <c:v>35.226055697452132</c:v>
                </c:pt>
                <c:pt idx="18">
                  <c:v>33.712015662075146</c:v>
                </c:pt>
                <c:pt idx="19">
                  <c:v>31.982417044369864</c:v>
                </c:pt>
                <c:pt idx="20">
                  <c:v>30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7-6F95-44AB-BC03-E343F0DBF460}"/>
            </c:ext>
          </c:extLst>
        </c:ser>
        <c:ser>
          <c:idx val="9"/>
          <c:order val="9"/>
          <c:tx>
            <c:strRef>
              <c:f>Sheet1!$H$2</c:f>
              <c:strCache>
                <c:ptCount val="1"/>
                <c:pt idx="0">
                  <c:v>h(x)_mai [m]</c:v>
                </c:pt>
              </c:strCache>
            </c:strRef>
          </c:tx>
          <c:marker>
            <c:symbol val="none"/>
          </c:marker>
          <c:xVal>
            <c:numRef>
              <c:f>Sheet1!$F$3:$F$23</c:f>
              <c:numCache>
                <c:formatCode>General</c:formatCode>
                <c:ptCount val="2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</c:numCache>
            </c:numRef>
          </c:xVal>
          <c:yVal>
            <c:numRef>
              <c:f>Sheet1!$H$3:$H$23</c:f>
              <c:numCache>
                <c:formatCode>General</c:formatCode>
                <c:ptCount val="21"/>
                <c:pt idx="0">
                  <c:v>40</c:v>
                </c:pt>
                <c:pt idx="1">
                  <c:v>41.07209109196495</c:v>
                </c:pt>
                <c:pt idx="2">
                  <c:v>41.964270516714571</c:v>
                </c:pt>
                <c:pt idx="3">
                  <c:v>42.68782027698299</c:v>
                </c:pt>
                <c:pt idx="4">
                  <c:v>43.251204222156254</c:v>
                </c:pt>
                <c:pt idx="5">
                  <c:v>43.660622991432454</c:v>
                </c:pt>
                <c:pt idx="6">
                  <c:v>43.920382511995498</c:v>
                </c:pt>
                <c:pt idx="7">
                  <c:v>44.033131465598345</c:v>
                </c:pt>
                <c:pt idx="8">
                  <c:v>44</c:v>
                </c:pt>
                <c:pt idx="9">
                  <c:v>43.820657229210973</c:v>
                </c:pt>
                <c:pt idx="10">
                  <c:v>43.493294502332965</c:v>
                </c:pt>
                <c:pt idx="11">
                  <c:v>43.014532428006234</c:v>
                </c:pt>
                <c:pt idx="12">
                  <c:v>42.379240200834182</c:v>
                </c:pt>
                <c:pt idx="13">
                  <c:v>41.580243706196178</c:v>
                </c:pt>
                <c:pt idx="14">
                  <c:v>40.607881008493905</c:v>
                </c:pt>
                <c:pt idx="15">
                  <c:v>39.449334595148748</c:v>
                </c:pt>
                <c:pt idx="16">
                  <c:v>38.087618285561867</c:v>
                </c:pt>
                <c:pt idx="17">
                  <c:v>36.5</c:v>
                </c:pt>
                <c:pt idx="18">
                  <c:v>34.655446902326915</c:v>
                </c:pt>
                <c:pt idx="19">
                  <c:v>32.510254792398456</c:v>
                </c:pt>
                <c:pt idx="20">
                  <c:v>30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8-6F95-44AB-BC03-E343F0DBF460}"/>
            </c:ext>
          </c:extLst>
        </c:ser>
        <c:dLbls/>
        <c:axId val="113338624"/>
        <c:axId val="113362432"/>
      </c:scatterChart>
      <c:valAx>
        <c:axId val="113338624"/>
        <c:scaling>
          <c:orientation val="minMax"/>
          <c:max val="20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[m]</a:t>
                </a:r>
              </a:p>
            </c:rich>
          </c:tx>
          <c:layout/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362432"/>
        <c:crosses val="autoZero"/>
        <c:crossBetween val="midCat"/>
      </c:valAx>
      <c:valAx>
        <c:axId val="113362432"/>
        <c:scaling>
          <c:orientation val="minMax"/>
          <c:max val="50"/>
          <c:min val="25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grosime [m]</a:t>
                </a:r>
              </a:p>
            </c:rich>
          </c:tx>
          <c:layout/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338624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gap"/>
    <c:extLst xmlns:c16r2="http://schemas.microsoft.com/office/drawing/2015/06/chart"/>
  </c:chart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50274</xdr:colOff>
      <xdr:row>2</xdr:row>
      <xdr:rowOff>100541</xdr:rowOff>
    </xdr:from>
    <xdr:to>
      <xdr:col>15</xdr:col>
      <xdr:colOff>552981</xdr:colOff>
      <xdr:row>19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5538669B-13F3-8094-EB9A-F7F44BF504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3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zoomScale="120" zoomScaleNormal="120" workbookViewId="0">
      <selection activeCell="K23" sqref="K23"/>
    </sheetView>
  </sheetViews>
  <sheetFormatPr defaultRowHeight="15"/>
  <cols>
    <col min="1" max="1" width="22.5703125" style="1" customWidth="1"/>
    <col min="2" max="2" width="18.5703125" customWidth="1"/>
    <col min="3" max="3" width="8.28515625" customWidth="1"/>
    <col min="4" max="4" width="5" customWidth="1"/>
    <col min="5" max="5" width="4.42578125" customWidth="1"/>
    <col min="7" max="7" width="11.85546875" customWidth="1"/>
    <col min="8" max="8" width="12.42578125" customWidth="1"/>
  </cols>
  <sheetData>
    <row r="1" spans="1:8" s="1" customFormat="1">
      <c r="A1" s="14" t="s">
        <v>39</v>
      </c>
    </row>
    <row r="2" spans="1:8">
      <c r="A2" s="6" t="s">
        <v>10</v>
      </c>
      <c r="B2" s="7" t="s">
        <v>11</v>
      </c>
      <c r="C2" s="7" t="s">
        <v>12</v>
      </c>
      <c r="D2" s="4" t="s">
        <v>0</v>
      </c>
      <c r="F2" s="7" t="s">
        <v>26</v>
      </c>
      <c r="G2" s="7" t="s">
        <v>37</v>
      </c>
      <c r="H2" s="7" t="s">
        <v>38</v>
      </c>
    </row>
    <row r="3" spans="1:8">
      <c r="A3" s="2" t="s">
        <v>15</v>
      </c>
      <c r="B3" s="3" t="s">
        <v>1</v>
      </c>
      <c r="C3" s="3">
        <v>5</v>
      </c>
      <c r="D3" s="5" t="s">
        <v>2</v>
      </c>
      <c r="E3" s="11" t="s">
        <v>28</v>
      </c>
      <c r="F3" s="11">
        <v>0</v>
      </c>
      <c r="G3" s="11">
        <f>SQRT($C$4^2-($C$4^2-$C$5^2)/$C$8*F3+$C$11*F3/$C$3*($C$8-F3))</f>
        <v>40</v>
      </c>
      <c r="H3" s="11">
        <f>SQRT($C$4^2-($C$4^2-$C$5^2)/$C$8*F3+$C$12*F3/$C$3*($C$8-F3))</f>
        <v>40</v>
      </c>
    </row>
    <row r="4" spans="1:8">
      <c r="A4" s="2" t="s">
        <v>16</v>
      </c>
      <c r="B4" s="3" t="s">
        <v>3</v>
      </c>
      <c r="C4" s="3">
        <v>40</v>
      </c>
      <c r="D4" s="5" t="s">
        <v>4</v>
      </c>
      <c r="F4" s="2">
        <v>100</v>
      </c>
      <c r="G4" s="2">
        <f>SQRT($C$4^2-($C$4^2-$C$5^2)/$C$8*F4+$C$11*F4/$C$3*($C$8-F4))</f>
        <v>40.655565424674641</v>
      </c>
      <c r="H4" s="3">
        <f t="shared" ref="H4:H23" si="0">SQRT($C$4^2-($C$4^2-$C$5^2)/$C$8*F4+$C$12*F4/$C$3*($C$8-F4))</f>
        <v>41.07209109196495</v>
      </c>
    </row>
    <row r="5" spans="1:8">
      <c r="A5" s="2" t="s">
        <v>17</v>
      </c>
      <c r="B5" s="3" t="s">
        <v>5</v>
      </c>
      <c r="C5" s="3">
        <v>30</v>
      </c>
      <c r="D5" s="5" t="s">
        <v>4</v>
      </c>
      <c r="F5" s="2">
        <v>200</v>
      </c>
      <c r="G5" s="2">
        <f t="shared" ref="G5:G23" si="1">SQRT($C$4^2-($C$4^2-$C$5^2)/$C$8*F5+$C$11*F5/$C$3*($C$8-F5))</f>
        <v>41.188590653237945</v>
      </c>
      <c r="H5" s="3">
        <f t="shared" si="0"/>
        <v>41.964270516714571</v>
      </c>
    </row>
    <row r="6" spans="1:8">
      <c r="A6" s="2" t="s">
        <v>18</v>
      </c>
      <c r="B6" s="3" t="s">
        <v>13</v>
      </c>
      <c r="C6" s="3">
        <v>42</v>
      </c>
      <c r="D6" s="5" t="s">
        <v>4</v>
      </c>
      <c r="F6" s="2">
        <v>300</v>
      </c>
      <c r="G6" s="2">
        <f t="shared" si="1"/>
        <v>41.60378588542153</v>
      </c>
      <c r="H6" s="3">
        <f t="shared" si="0"/>
        <v>42.68782027698299</v>
      </c>
    </row>
    <row r="7" spans="1:8">
      <c r="A7" s="2" t="s">
        <v>18</v>
      </c>
      <c r="B7" s="3" t="s">
        <v>14</v>
      </c>
      <c r="C7" s="3">
        <v>44</v>
      </c>
      <c r="D7" s="5" t="s">
        <v>4</v>
      </c>
      <c r="F7" s="2">
        <v>400</v>
      </c>
      <c r="G7" s="2">
        <f t="shared" si="1"/>
        <v>41.904653679513928</v>
      </c>
      <c r="H7" s="3">
        <f t="shared" si="0"/>
        <v>43.251204222156254</v>
      </c>
    </row>
    <row r="8" spans="1:8">
      <c r="A8" s="2" t="s">
        <v>8</v>
      </c>
      <c r="B8" s="3" t="s">
        <v>6</v>
      </c>
      <c r="C8" s="3">
        <v>2000</v>
      </c>
      <c r="D8" s="5" t="s">
        <v>4</v>
      </c>
      <c r="F8" s="2">
        <v>500</v>
      </c>
      <c r="G8" s="2">
        <f t="shared" si="1"/>
        <v>42.093645601206838</v>
      </c>
      <c r="H8" s="3">
        <f t="shared" si="0"/>
        <v>43.660622991432454</v>
      </c>
    </row>
    <row r="9" spans="1:8">
      <c r="A9" s="2" t="s">
        <v>9</v>
      </c>
      <c r="B9" s="3" t="s">
        <v>7</v>
      </c>
      <c r="C9" s="3">
        <v>800</v>
      </c>
      <c r="D9" s="5" t="s">
        <v>4</v>
      </c>
      <c r="F9" s="2">
        <v>600</v>
      </c>
      <c r="G9" s="2">
        <f t="shared" si="1"/>
        <v>42.172265767919086</v>
      </c>
      <c r="H9" s="3">
        <f t="shared" si="0"/>
        <v>43.920382511995498</v>
      </c>
    </row>
    <row r="10" spans="1:8">
      <c r="F10" s="12">
        <v>700</v>
      </c>
      <c r="G10" s="12">
        <f t="shared" si="1"/>
        <v>42.141131925946176</v>
      </c>
      <c r="H10" s="3">
        <f t="shared" si="0"/>
        <v>44.033131465598345</v>
      </c>
    </row>
    <row r="11" spans="1:8">
      <c r="A11" s="3" t="s">
        <v>21</v>
      </c>
      <c r="B11" s="3" t="s">
        <v>19</v>
      </c>
      <c r="C11" s="9">
        <f>$C$3*(($C$4^2-$C$5^2)/($C$8*($C$8-$C$9))-($C$4^2-C6^2)/($C$9*($C$8-$C$9)))</f>
        <v>2.3125000000000003E-3</v>
      </c>
      <c r="D11" s="2" t="s">
        <v>2</v>
      </c>
      <c r="E11" s="11" t="s">
        <v>30</v>
      </c>
      <c r="F11" s="11">
        <v>800</v>
      </c>
      <c r="G11" s="11">
        <f t="shared" si="1"/>
        <v>42</v>
      </c>
      <c r="H11" s="11">
        <f t="shared" si="0"/>
        <v>44</v>
      </c>
    </row>
    <row r="12" spans="1:8">
      <c r="A12" s="3" t="s">
        <v>22</v>
      </c>
      <c r="B12" s="3" t="s">
        <v>20</v>
      </c>
      <c r="C12" s="9">
        <f>$C$3*(($C$4^2-$C$5^2)/($C$8*($C$8-$C$9))-($C$4^2-C7^2)/($C$9*($C$8-$C$9)))</f>
        <v>3.2083333333333334E-3</v>
      </c>
      <c r="D12" s="2" t="s">
        <v>2</v>
      </c>
      <c r="F12" s="13">
        <v>900</v>
      </c>
      <c r="G12" s="13">
        <f t="shared" si="1"/>
        <v>41.747754430627765</v>
      </c>
      <c r="H12" s="3">
        <f t="shared" si="0"/>
        <v>43.820657229210973</v>
      </c>
    </row>
    <row r="13" spans="1:8">
      <c r="A13" s="3" t="s">
        <v>23</v>
      </c>
      <c r="B13" s="3" t="s">
        <v>24</v>
      </c>
      <c r="C13" s="2">
        <f>(C11+C12)/2</f>
        <v>2.7604166666666671E-3</v>
      </c>
      <c r="D13" s="2" t="s">
        <v>2</v>
      </c>
      <c r="F13" s="2">
        <v>1000</v>
      </c>
      <c r="G13" s="2">
        <f t="shared" si="1"/>
        <v>41.382363393117124</v>
      </c>
      <c r="H13" s="3">
        <f t="shared" si="0"/>
        <v>43.493294502332965</v>
      </c>
    </row>
    <row r="14" spans="1:8">
      <c r="A14" s="2" t="s">
        <v>33</v>
      </c>
      <c r="B14" s="9" t="s">
        <v>34</v>
      </c>
      <c r="C14" s="2">
        <f>$C$3/(2*$C$8)*($C$4^2-$C$5^2)-$C$13*$C$8/2</f>
        <v>-1.885416666666667</v>
      </c>
      <c r="D14" s="2" t="s">
        <v>2</v>
      </c>
      <c r="F14" s="2">
        <v>1100</v>
      </c>
      <c r="G14" s="2">
        <f t="shared" si="1"/>
        <v>40.900794613307944</v>
      </c>
      <c r="H14" s="3">
        <f t="shared" si="0"/>
        <v>43.014532428006234</v>
      </c>
    </row>
    <row r="15" spans="1:8">
      <c r="A15" s="2" t="s">
        <v>35</v>
      </c>
      <c r="B15" s="9" t="s">
        <v>36</v>
      </c>
      <c r="C15" s="2">
        <f>$C$3/(2*$C$8)*($C$4^2-$C$5^2)+$C$13*$C$8/2</f>
        <v>3.635416666666667</v>
      </c>
      <c r="D15" s="2" t="s">
        <v>2</v>
      </c>
      <c r="F15" s="2">
        <v>1200</v>
      </c>
      <c r="G15" s="2">
        <f t="shared" si="1"/>
        <v>40.298883359219772</v>
      </c>
      <c r="H15" s="3">
        <f t="shared" si="0"/>
        <v>42.379240200834182</v>
      </c>
    </row>
    <row r="16" spans="1:8">
      <c r="A16" s="6" t="s">
        <v>25</v>
      </c>
      <c r="B16" s="6" t="s">
        <v>26</v>
      </c>
      <c r="C16" s="6" t="s">
        <v>27</v>
      </c>
      <c r="D16" s="2"/>
      <c r="F16" s="2">
        <v>1300</v>
      </c>
      <c r="G16" s="2">
        <f t="shared" si="1"/>
        <v>39.571138472376553</v>
      </c>
      <c r="H16" s="3">
        <f t="shared" si="0"/>
        <v>41.580243706196178</v>
      </c>
    </row>
    <row r="17" spans="1:8">
      <c r="A17" s="2" t="s">
        <v>28</v>
      </c>
      <c r="B17" s="2">
        <v>0</v>
      </c>
      <c r="C17" s="2">
        <v>0</v>
      </c>
      <c r="D17" s="10"/>
      <c r="F17" s="2">
        <v>1400</v>
      </c>
      <c r="G17" s="2">
        <f t="shared" si="1"/>
        <v>38.710463701691822</v>
      </c>
      <c r="H17" s="3">
        <f t="shared" si="0"/>
        <v>40.607881008493905</v>
      </c>
    </row>
    <row r="18" spans="1:8">
      <c r="A18" s="2"/>
      <c r="B18" s="2">
        <v>0</v>
      </c>
      <c r="C18" s="2">
        <v>50</v>
      </c>
      <c r="F18" s="2">
        <v>1500</v>
      </c>
      <c r="G18" s="2">
        <f t="shared" si="1"/>
        <v>37.707757822495893</v>
      </c>
      <c r="H18" s="3">
        <f t="shared" si="0"/>
        <v>39.449334595148748</v>
      </c>
    </row>
    <row r="19" spans="1:8">
      <c r="A19" s="2" t="s">
        <v>29</v>
      </c>
      <c r="B19" s="2">
        <f>C8</f>
        <v>2000</v>
      </c>
      <c r="C19" s="2">
        <v>0</v>
      </c>
      <c r="F19" s="2">
        <v>1600</v>
      </c>
      <c r="G19" s="2">
        <f t="shared" si="1"/>
        <v>36.551333764994133</v>
      </c>
      <c r="H19" s="3">
        <f t="shared" si="0"/>
        <v>38.087618285561867</v>
      </c>
    </row>
    <row r="20" spans="1:8">
      <c r="A20" s="2"/>
      <c r="B20" s="2">
        <f>B19</f>
        <v>2000</v>
      </c>
      <c r="C20" s="2">
        <f>C18</f>
        <v>50</v>
      </c>
      <c r="F20" s="2">
        <v>1700</v>
      </c>
      <c r="G20" s="2">
        <f t="shared" si="1"/>
        <v>35.226055697452132</v>
      </c>
      <c r="H20" s="3">
        <f t="shared" si="0"/>
        <v>36.5</v>
      </c>
    </row>
    <row r="21" spans="1:8">
      <c r="A21" s="2" t="s">
        <v>30</v>
      </c>
      <c r="B21" s="2">
        <f>C9</f>
        <v>800</v>
      </c>
      <c r="C21" s="2">
        <v>0</v>
      </c>
      <c r="F21" s="2">
        <v>1800</v>
      </c>
      <c r="G21" s="2">
        <f t="shared" si="1"/>
        <v>33.712015662075146</v>
      </c>
      <c r="H21" s="3">
        <f t="shared" si="0"/>
        <v>34.655446902326915</v>
      </c>
    </row>
    <row r="22" spans="1:8">
      <c r="A22" s="2"/>
      <c r="B22" s="2">
        <f>B21</f>
        <v>800</v>
      </c>
      <c r="C22" s="2">
        <f>C20</f>
        <v>50</v>
      </c>
      <c r="F22" s="12">
        <v>1900</v>
      </c>
      <c r="G22" s="12">
        <f t="shared" si="1"/>
        <v>31.982417044369864</v>
      </c>
      <c r="H22" s="3">
        <f t="shared" si="0"/>
        <v>32.510254792398456</v>
      </c>
    </row>
    <row r="23" spans="1:8">
      <c r="A23" s="2" t="s">
        <v>31</v>
      </c>
      <c r="B23" s="2">
        <v>0</v>
      </c>
      <c r="C23" s="2">
        <v>0</v>
      </c>
      <c r="E23" s="11" t="s">
        <v>29</v>
      </c>
      <c r="F23" s="11">
        <v>2000</v>
      </c>
      <c r="G23" s="11">
        <f t="shared" si="1"/>
        <v>30</v>
      </c>
      <c r="H23" s="11">
        <f t="shared" si="0"/>
        <v>30</v>
      </c>
    </row>
    <row r="24" spans="1:8">
      <c r="A24" s="2"/>
      <c r="B24" s="2">
        <f>B19</f>
        <v>2000</v>
      </c>
      <c r="C24" s="2">
        <v>0</v>
      </c>
      <c r="H24" s="8"/>
    </row>
    <row r="25" spans="1:8">
      <c r="A25" s="2" t="s">
        <v>32</v>
      </c>
      <c r="B25" s="2">
        <v>0</v>
      </c>
      <c r="C25" s="3">
        <v>48</v>
      </c>
      <c r="H25" s="8"/>
    </row>
    <row r="26" spans="1:8">
      <c r="A26" s="2"/>
      <c r="B26" s="2">
        <f>B24</f>
        <v>2000</v>
      </c>
      <c r="C26" s="2">
        <f>C25</f>
        <v>48</v>
      </c>
      <c r="H26" s="8"/>
    </row>
  </sheetData>
  <sheetProtection password="F69D" sheet="1" objects="1" scenarios="1" selectLockedCells="1"/>
  <phoneticPr fontId="2" type="noConversion"/>
  <pageMargins left="0.7" right="0.7" top="0.75" bottom="0.75" header="0.3" footer="0.3"/>
  <pageSetup paperSize="9" orientation="portrait" horizontalDpi="300" verticalDpi="300" r:id="rId1"/>
  <drawing r:id="rId2"/>
  <legacyDrawing r:id="rId3"/>
  <oleObjects>
    <oleObject progId="Equation.3" shapeId="1025" r:id="rId4"/>
    <oleObject progId="Equation.3" shapeId="1028" r:id="rId5"/>
    <oleObject progId="Equation.3" shapeId="1029" r:id="rId6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</dc:creator>
  <cp:lastModifiedBy>Mihaela</cp:lastModifiedBy>
  <dcterms:created xsi:type="dcterms:W3CDTF">2021-05-19T13:52:01Z</dcterms:created>
  <dcterms:modified xsi:type="dcterms:W3CDTF">2022-06-11T20:47:06Z</dcterms:modified>
</cp:coreProperties>
</file>